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8\III. IZMJENA\"/>
    </mc:Choice>
  </mc:AlternateContent>
  <bookViews>
    <workbookView xWindow="0" yWindow="0" windowWidth="25200" windowHeight="11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68" i="1"/>
  <c r="L12" i="1"/>
  <c r="L11" i="1" s="1"/>
  <c r="L13" i="1"/>
  <c r="L17" i="1"/>
  <c r="L20" i="1"/>
  <c r="L24" i="1"/>
  <c r="L23" i="1" s="1"/>
  <c r="L22" i="1" s="1"/>
  <c r="L28" i="1"/>
  <c r="L31" i="1"/>
  <c r="L34" i="1"/>
  <c r="L37" i="1"/>
  <c r="L39" i="1"/>
  <c r="L41" i="1"/>
  <c r="L44" i="1"/>
  <c r="L47" i="1"/>
  <c r="L50" i="1"/>
  <c r="L53" i="1"/>
  <c r="L55" i="1"/>
  <c r="L60" i="1"/>
  <c r="L59" i="1" s="1"/>
  <c r="L58" i="1" s="1"/>
  <c r="L63" i="1"/>
  <c r="L65" i="1"/>
  <c r="L69" i="1"/>
  <c r="L67" i="1" s="1"/>
  <c r="L72" i="1"/>
  <c r="I71" i="1"/>
  <c r="K71" i="1" s="1"/>
  <c r="M71" i="1" s="1"/>
  <c r="I73" i="1"/>
  <c r="K73" i="1" s="1"/>
  <c r="M73" i="1" s="1"/>
  <c r="J72" i="1"/>
  <c r="H72" i="1"/>
  <c r="G72" i="1"/>
  <c r="I70" i="1"/>
  <c r="K70" i="1" s="1"/>
  <c r="M70" i="1" s="1"/>
  <c r="J69" i="1"/>
  <c r="J68" i="1" s="1"/>
  <c r="J67" i="1" s="1"/>
  <c r="H69" i="1"/>
  <c r="I69" i="1" s="1"/>
  <c r="K69" i="1" s="1"/>
  <c r="M69" i="1" s="1"/>
  <c r="G69" i="1"/>
  <c r="I66" i="1"/>
  <c r="K66" i="1" s="1"/>
  <c r="M66" i="1" s="1"/>
  <c r="J65" i="1"/>
  <c r="H65" i="1"/>
  <c r="G65" i="1"/>
  <c r="H68" i="1" l="1"/>
  <c r="H67" i="1" s="1"/>
  <c r="I67" i="1" s="1"/>
  <c r="K67" i="1" s="1"/>
  <c r="M67" i="1" s="1"/>
  <c r="L27" i="1"/>
  <c r="L26" i="1" s="1"/>
  <c r="I72" i="1"/>
  <c r="K72" i="1" s="1"/>
  <c r="M72" i="1" s="1"/>
  <c r="I65" i="1"/>
  <c r="K65" i="1" s="1"/>
  <c r="M65" i="1" s="1"/>
  <c r="J63" i="1"/>
  <c r="G63" i="1"/>
  <c r="I64" i="1"/>
  <c r="K64" i="1" s="1"/>
  <c r="M64" i="1" s="1"/>
  <c r="H63" i="1"/>
  <c r="J60" i="1"/>
  <c r="J59" i="1" s="1"/>
  <c r="J53" i="1"/>
  <c r="G53" i="1"/>
  <c r="I52" i="1"/>
  <c r="K52" i="1" s="1"/>
  <c r="M52" i="1" s="1"/>
  <c r="I68" i="1" l="1"/>
  <c r="K68" i="1" s="1"/>
  <c r="M68" i="1" s="1"/>
  <c r="I63" i="1"/>
  <c r="K63" i="1" s="1"/>
  <c r="M63" i="1" s="1"/>
  <c r="J58" i="1"/>
  <c r="J10" i="1" s="1"/>
  <c r="J9" i="1" s="1"/>
  <c r="H13" i="1"/>
  <c r="H17" i="1"/>
  <c r="I17" i="1" s="1"/>
  <c r="K17" i="1" s="1"/>
  <c r="M17" i="1" s="1"/>
  <c r="H20" i="1"/>
  <c r="I20" i="1" s="1"/>
  <c r="K20" i="1" s="1"/>
  <c r="M20" i="1" s="1"/>
  <c r="H24" i="1"/>
  <c r="I24" i="1" s="1"/>
  <c r="K24" i="1" s="1"/>
  <c r="M24" i="1" s="1"/>
  <c r="H28" i="1"/>
  <c r="I28" i="1" s="1"/>
  <c r="K28" i="1" s="1"/>
  <c r="M28" i="1" s="1"/>
  <c r="H31" i="1"/>
  <c r="I31" i="1" s="1"/>
  <c r="K31" i="1" s="1"/>
  <c r="M31" i="1" s="1"/>
  <c r="H34" i="1"/>
  <c r="I34" i="1" s="1"/>
  <c r="K34" i="1" s="1"/>
  <c r="M34" i="1" s="1"/>
  <c r="H37" i="1"/>
  <c r="I37" i="1" s="1"/>
  <c r="K37" i="1" s="1"/>
  <c r="M37" i="1" s="1"/>
  <c r="H39" i="1"/>
  <c r="I39" i="1" s="1"/>
  <c r="K39" i="1" s="1"/>
  <c r="M39" i="1" s="1"/>
  <c r="H41" i="1"/>
  <c r="I41" i="1" s="1"/>
  <c r="K41" i="1" s="1"/>
  <c r="M41" i="1" s="1"/>
  <c r="H44" i="1"/>
  <c r="I44" i="1" s="1"/>
  <c r="K44" i="1" s="1"/>
  <c r="M44" i="1" s="1"/>
  <c r="H47" i="1"/>
  <c r="I47" i="1" s="1"/>
  <c r="K47" i="1" s="1"/>
  <c r="M47" i="1" s="1"/>
  <c r="H55" i="1"/>
  <c r="H60" i="1"/>
  <c r="H59" i="1" s="1"/>
  <c r="I36" i="1"/>
  <c r="K36" i="1" s="1"/>
  <c r="M36" i="1" s="1"/>
  <c r="I35" i="1"/>
  <c r="K35" i="1" s="1"/>
  <c r="M35" i="1" s="1"/>
  <c r="I40" i="1"/>
  <c r="K40" i="1" s="1"/>
  <c r="M40" i="1" s="1"/>
  <c r="I62" i="1"/>
  <c r="K62" i="1" s="1"/>
  <c r="M62" i="1" s="1"/>
  <c r="I61" i="1"/>
  <c r="K61" i="1" s="1"/>
  <c r="M61" i="1" s="1"/>
  <c r="I57" i="1"/>
  <c r="K57" i="1" s="1"/>
  <c r="M57" i="1" s="1"/>
  <c r="I56" i="1"/>
  <c r="K56" i="1" s="1"/>
  <c r="M56" i="1" s="1"/>
  <c r="I54" i="1"/>
  <c r="K54" i="1" s="1"/>
  <c r="M54" i="1" s="1"/>
  <c r="I51" i="1"/>
  <c r="K51" i="1" s="1"/>
  <c r="M51" i="1" s="1"/>
  <c r="I49" i="1"/>
  <c r="K49" i="1" s="1"/>
  <c r="M49" i="1" s="1"/>
  <c r="I48" i="1"/>
  <c r="K48" i="1" s="1"/>
  <c r="M48" i="1" s="1"/>
  <c r="I46" i="1"/>
  <c r="K46" i="1" s="1"/>
  <c r="M46" i="1" s="1"/>
  <c r="I45" i="1"/>
  <c r="K45" i="1" s="1"/>
  <c r="M45" i="1" s="1"/>
  <c r="I43" i="1"/>
  <c r="K43" i="1" s="1"/>
  <c r="M43" i="1" s="1"/>
  <c r="I42" i="1"/>
  <c r="K42" i="1" s="1"/>
  <c r="M42" i="1" s="1"/>
  <c r="I38" i="1"/>
  <c r="K38" i="1" s="1"/>
  <c r="M38" i="1" s="1"/>
  <c r="I33" i="1"/>
  <c r="K33" i="1" s="1"/>
  <c r="M33" i="1" s="1"/>
  <c r="I32" i="1"/>
  <c r="K32" i="1" s="1"/>
  <c r="M32" i="1" s="1"/>
  <c r="I30" i="1"/>
  <c r="K30" i="1" s="1"/>
  <c r="M30" i="1" s="1"/>
  <c r="I29" i="1"/>
  <c r="K29" i="1" s="1"/>
  <c r="M29" i="1" s="1"/>
  <c r="I25" i="1"/>
  <c r="K25" i="1" s="1"/>
  <c r="M25" i="1" s="1"/>
  <c r="I21" i="1"/>
  <c r="K21" i="1" s="1"/>
  <c r="M21" i="1" s="1"/>
  <c r="I19" i="1"/>
  <c r="K19" i="1" s="1"/>
  <c r="M19" i="1" s="1"/>
  <c r="I18" i="1"/>
  <c r="K18" i="1" s="1"/>
  <c r="M18" i="1" s="1"/>
  <c r="I16" i="1"/>
  <c r="K16" i="1" s="1"/>
  <c r="M16" i="1" s="1"/>
  <c r="I15" i="1"/>
  <c r="K15" i="1" s="1"/>
  <c r="M15" i="1" s="1"/>
  <c r="I14" i="1"/>
  <c r="K14" i="1" s="1"/>
  <c r="M14" i="1" s="1"/>
  <c r="I55" i="1" l="1"/>
  <c r="K55" i="1" s="1"/>
  <c r="M55" i="1" s="1"/>
  <c r="H53" i="1"/>
  <c r="H12" i="1"/>
  <c r="I12" i="1" s="1"/>
  <c r="K12" i="1" s="1"/>
  <c r="M12" i="1" s="1"/>
  <c r="I13" i="1"/>
  <c r="K13" i="1" s="1"/>
  <c r="M13" i="1" s="1"/>
  <c r="H23" i="1"/>
  <c r="I59" i="1"/>
  <c r="K59" i="1" s="1"/>
  <c r="M59" i="1" s="1"/>
  <c r="H58" i="1"/>
  <c r="I58" i="1" s="1"/>
  <c r="K58" i="1" s="1"/>
  <c r="M58" i="1" s="1"/>
  <c r="I60" i="1"/>
  <c r="K60" i="1" s="1"/>
  <c r="M60" i="1" s="1"/>
  <c r="H11" i="1" l="1"/>
  <c r="I11" i="1" s="1"/>
  <c r="K11" i="1" s="1"/>
  <c r="M11" i="1" s="1"/>
  <c r="I53" i="1"/>
  <c r="K53" i="1" s="1"/>
  <c r="M53" i="1" s="1"/>
  <c r="H50" i="1"/>
  <c r="H22" i="1"/>
  <c r="I22" i="1" s="1"/>
  <c r="K22" i="1" s="1"/>
  <c r="M22" i="1" s="1"/>
  <c r="I23" i="1"/>
  <c r="K23" i="1" s="1"/>
  <c r="M23" i="1" s="1"/>
  <c r="I50" i="1" l="1"/>
  <c r="K50" i="1" s="1"/>
  <c r="M50" i="1" s="1"/>
  <c r="H27" i="1"/>
  <c r="H26" i="1" l="1"/>
  <c r="I27" i="1"/>
  <c r="K27" i="1" s="1"/>
  <c r="M27" i="1" s="1"/>
  <c r="I26" i="1" l="1"/>
  <c r="K26" i="1" s="1"/>
  <c r="M26" i="1" s="1"/>
  <c r="H10" i="1"/>
  <c r="H9" i="1" l="1"/>
  <c r="I9" i="1" s="1"/>
  <c r="K9" i="1" s="1"/>
  <c r="M9" i="1" s="1"/>
  <c r="I10" i="1"/>
  <c r="K10" i="1" s="1"/>
  <c r="M10" i="1" s="1"/>
</calcChain>
</file>

<file path=xl/sharedStrings.xml><?xml version="1.0" encoding="utf-8"?>
<sst xmlns="http://schemas.openxmlformats.org/spreadsheetml/2006/main" count="164" uniqueCount="113">
  <si>
    <t>OPĆINA KNEŽEVI VINOGRADI</t>
  </si>
  <si>
    <t>PLAN RAZVOJNIH PROGRAMA</t>
  </si>
  <si>
    <t>OPĆINE KNEŽEVI VINOGRADI 2018-2020</t>
  </si>
  <si>
    <t>CILJ</t>
  </si>
  <si>
    <t>PRIORETETI</t>
  </si>
  <si>
    <t>MJERA</t>
  </si>
  <si>
    <t>BROJ KONTA</t>
  </si>
  <si>
    <t>INVESTICIJA / KAPITALNA POMOĆ /KAPITALNA DONACIJA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</si>
  <si>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</si>
  <si>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</si>
  <si>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</si>
  <si>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</si>
  <si>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</si>
  <si>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</si>
  <si>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</si>
  <si>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</si>
  <si>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</si>
  <si>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</si>
  <si>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</si>
  <si>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</si>
  <si>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Javna rasvjeta</t>
  </si>
  <si>
    <t>sekundarni vodovod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</si>
  <si>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</si>
  <si>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</si>
  <si>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</si>
  <si>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</si>
  <si>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</si>
  <si>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usluge tekućeg održavanja</t>
  </si>
  <si>
    <t>Subvencije kreditnim i ostalim financijskim institucijama u javnom sektoru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</si>
  <si>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</si>
  <si>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</si>
  <si>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</si>
  <si>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</si>
  <si>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</si>
  <si>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</si>
  <si>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</si>
  <si>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</si>
  <si>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</si>
  <si>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</si>
  <si>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</si>
  <si>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</si>
  <si>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</si>
  <si>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</si>
  <si>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</si>
  <si>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</si>
  <si>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</si>
  <si>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</si>
  <si>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>građevinski objekti</t>
  </si>
  <si>
    <t>K100014 REKONSTRUKCIJA I MODERNIZACIJA ŽUP.CESTE UL.Š.PETEFIJA KN.VINOGRADI</t>
  </si>
  <si>
    <t>5.3.1. Unaprjeđenje sustava vodoopskrbe i odvodnje</t>
  </si>
  <si>
    <t>K100005 SUBVENCIJA PRIKLJUČAKANA KANALIZACIJU ZA STAMBENE OBJEKTE</t>
  </si>
  <si>
    <t xml:space="preserve">pomoći  </t>
  </si>
  <si>
    <t>5.3.4. Obnova i uređenje trgova, parkova i ostalih javnih prostora</t>
  </si>
  <si>
    <t>K1000014 IZGRADNJA ŽUPANIJSKE CESTE KAMENAC - POPOVAC</t>
  </si>
  <si>
    <t>zemljište</t>
  </si>
  <si>
    <t>K100009 IZGRADNJA PJEŠAČKE STAZE KROZ KAMENAC</t>
  </si>
  <si>
    <t>Ostali slični prometni objekti</t>
  </si>
  <si>
    <t>IZGRADNJA NOGOSTUPA</t>
  </si>
  <si>
    <t>K100017UREĐENJE ODVODNJE OBORINSKIH VODA I IZGRADNJA PLOČNIKA U UL.P.ŠANDORA U ZMAJEVCU</t>
  </si>
  <si>
    <t>K100002 IZGRADNJA RECIKLAŽNOG DVORIŠTA</t>
  </si>
  <si>
    <t>izgradnja reciklažnog dvorišta</t>
  </si>
  <si>
    <t>G05 USLUGE UNAPRJEĐENJA STANOVANJA I ZAJEDNICE</t>
  </si>
  <si>
    <t>1000 TEKUĆE I KAPITALNO ODRŽAVANJE OBJEKATA I OPREME</t>
  </si>
  <si>
    <t>5.4. UNAPRJEĐENJE DRUŠTVENE IFNRASTRUKTURE</t>
  </si>
  <si>
    <t>5.4.4. Izgradnja obnova i održavanje sportske infrastrukture</t>
  </si>
  <si>
    <t>K100003 ULAGANJE U SRC BAZENI POPRATNE SADRŽAJE</t>
  </si>
  <si>
    <t>Sportske dvorane i rekreacijski objekti</t>
  </si>
  <si>
    <t>PREDSJEDNICA</t>
  </si>
  <si>
    <t>OPĆINSKOG VIJEĆA</t>
  </si>
  <si>
    <t>Dragana Božić</t>
  </si>
  <si>
    <t>POKAZATELJ REZULTATA</t>
  </si>
  <si>
    <t>izgrađena infrastruktura u poslovnoj zoni</t>
  </si>
  <si>
    <t>rasvjeta broj stubova</t>
  </si>
  <si>
    <t>voda u m dužnim</t>
  </si>
  <si>
    <t>cesta u m dužnim</t>
  </si>
  <si>
    <t>uređena kanalska mreža u m</t>
  </si>
  <si>
    <t>dopunjena turistička signalizacija</t>
  </si>
  <si>
    <t>sanirano smetište Zmajevac</t>
  </si>
  <si>
    <t xml:space="preserve">izgrađene cesta u km </t>
  </si>
  <si>
    <t>rekonstruirana i modrnizirana cesta u m</t>
  </si>
  <si>
    <t>izgrađeni br. priključaka</t>
  </si>
  <si>
    <t>riješeni imovinsko-pravni odnosi i cesta u km</t>
  </si>
  <si>
    <t>izgrađen nogostup u m</t>
  </si>
  <si>
    <t>uređena oborinska odvodnja i izgrađen nogostup u m</t>
  </si>
  <si>
    <t>izgrađeno reciklažno dvorište u Kneževim Vinogradima</t>
  </si>
  <si>
    <t>rekonstruirana i modrnizirana školjka bazena, uređeni i sanirani objekti i oprema</t>
  </si>
  <si>
    <t>.+/- po I.izmjeni</t>
  </si>
  <si>
    <t>2018-I</t>
  </si>
  <si>
    <t>K100018 IZGRADNJA ODVODNJE (KANALIZACIJE) KARANAC</t>
  </si>
  <si>
    <t>subvencije trgovač.društv.</t>
  </si>
  <si>
    <t>K100010 IZGRADNJA NERAZVRSTANE CESTE PO MJERI 7.2.RURAL.RAZVOJA: OD KRUŽNOG TOKA DO ISPOD BAZENA</t>
  </si>
  <si>
    <t>URBROJ: 2100/06-01-01/1-18-03</t>
  </si>
  <si>
    <t xml:space="preserve">Kn.Vinogradi, </t>
  </si>
  <si>
    <t>A100004 POSTAVLJANJE AUTOBUSNIH STAJALIŠTA</t>
  </si>
  <si>
    <t>broj postavljenih stajališta</t>
  </si>
  <si>
    <t>.+/- po II.izmjeni</t>
  </si>
  <si>
    <t>2018.-II</t>
  </si>
  <si>
    <t>5.4.4. Izgradnja obnova i održavanje stambene infrastrukture</t>
  </si>
  <si>
    <t>A1000018 SANACIJSKI RADOVI NA STANOVIMA U VLASNIŠTVU OPĆINE</t>
  </si>
  <si>
    <t>2018.-III</t>
  </si>
  <si>
    <t>.+/- po III.izmjeni</t>
  </si>
  <si>
    <t>5.4.5. Izgradnja, obnova i održavanje društvenih i kulturnih centara</t>
  </si>
  <si>
    <t>stambeni objekti</t>
  </si>
  <si>
    <t>5.4.1. Izgradnja, obnova i održavanje predškolskih i školskih ustanova</t>
  </si>
  <si>
    <t>T1000008 SANACIJA I UREĐENJE OBJEKATA DOMA KULTURE SUZA I ZMAJEVAC</t>
  </si>
  <si>
    <t>uređeni objekti doma kulture</t>
  </si>
  <si>
    <t>K1000001 IZGRADNJA MULTIFUNKCIONALNOG IGRALIŠTA U DJEČJEM VRTIĆU KNEŽEVI VINOGRADI</t>
  </si>
  <si>
    <t>igrađeno multifunkcionalno igralište u dj.vrtiću</t>
  </si>
  <si>
    <t>T100002PROŠIRENJE VRTIĆA</t>
  </si>
  <si>
    <t>Projekta dokumentacija</t>
  </si>
  <si>
    <t>G10 PREDŠKOLSKI ODGOJ</t>
  </si>
  <si>
    <t>1000 JAVNE POTREBE U PREDŠKOLSKOM ODGOJU</t>
  </si>
  <si>
    <t>KLASA:  400-06/18-01/05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</si>
</sst>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74">
    <xf numFmtId="0" fontId="0" fillId="0" borderId="0" xfId="0"/>
    <xf numFmtId="0" fontId="1" fillId="0" borderId="0" xfId="2" applyFont="1" applyAlignment="1">
      <alignment horizontal="left" vertical="top"/>
    </xf>
    <xf numFmtId="0" fontId="1" fillId="0" borderId="0" xfId="2" applyFont="1" applyAlignment="1">
      <alignment horizontal="center" vertical="top"/>
    </xf>
    <xf numFmtId="0" fontId="1" fillId="0" borderId="0" xfId="2" applyFont="1" applyAlignment="1">
      <alignment horizontal="right" vertical="top"/>
    </xf>
    <xf numFmtId="0" fontId="2" fillId="0" borderId="0" xfId="2" applyAlignment="1">
      <alignment horizontal="center" vertical="top"/>
    </xf>
    <xf numFmtId="0" fontId="3" fillId="0" borderId="0" xfId="2" applyFont="1" applyAlignment="1">
      <alignment horizontal="right" vertical="top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9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2" quotePrefix="1" applyFont="1" applyFill="1" applyBorder="1" applyAlignment="1">
      <alignment horizontal="center" vertical="center"/>
    </xf>
    <xf numFmtId="0" fontId="9" fillId="2" borderId="1" xfId="2" quotePrefix="1" applyFont="1" applyFill="1" applyBorder="1" applyAlignment="1">
      <alignment horizontal="center" vertical="center" wrapText="1"/>
    </xf>
    <xf numFmtId="0" fontId="1" fillId="2" borderId="1" xfId="2" quotePrefix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4" fontId="1" fillId="3" borderId="1" xfId="2" applyNumberFormat="1" applyFont="1" applyFill="1" applyBorder="1" applyAlignment="1">
      <alignment horizontal="right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4" fontId="1" fillId="4" borderId="3" xfId="2" applyNumberFormat="1" applyFont="1" applyFill="1" applyBorder="1" applyAlignment="1">
      <alignment horizontal="right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9" fillId="5" borderId="8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4" fontId="1" fillId="5" borderId="1" xfId="2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center" vertical="center" wrapText="1"/>
    </xf>
    <xf numFmtId="4" fontId="1" fillId="0" borderId="1" xfId="2" applyNumberFormat="1" applyFont="1" applyBorder="1" applyAlignment="1">
      <alignment horizontal="right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textRotation="90" wrapText="1"/>
    </xf>
    <xf numFmtId="0" fontId="9" fillId="4" borderId="1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4" fontId="1" fillId="4" borderId="1" xfId="2" applyNumberFormat="1" applyFont="1" applyFill="1" applyBorder="1" applyAlignment="1">
      <alignment horizontal="right" vertical="center" wrapText="1"/>
    </xf>
    <xf numFmtId="0" fontId="9" fillId="5" borderId="7" xfId="2" applyFont="1" applyFill="1" applyBorder="1" applyAlignment="1">
      <alignment horizontal="center" vertical="center" textRotation="90" wrapText="1"/>
    </xf>
    <xf numFmtId="0" fontId="9" fillId="5" borderId="8" xfId="2" applyFont="1" applyFill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top"/>
    </xf>
    <xf numFmtId="0" fontId="2" fillId="0" borderId="0" xfId="2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0" fillId="0" borderId="1" xfId="2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wrapText="1"/>
    </xf>
    <xf numFmtId="4" fontId="10" fillId="0" borderId="11" xfId="2" applyNumberFormat="1" applyFont="1" applyBorder="1" applyAlignment="1">
      <alignment horizontal="right" vertical="center" wrapText="1"/>
    </xf>
    <xf numFmtId="0" fontId="9" fillId="0" borderId="1" xfId="2" applyFont="1" applyBorder="1" applyAlignment="1">
      <alignment horizontal="center" vertical="center" wrapText="1"/>
    </xf>
    <xf numFmtId="0" fontId="2" fillId="0" borderId="0" xfId="2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4" fontId="10" fillId="0" borderId="0" xfId="2" applyNumberFormat="1" applyFont="1" applyBorder="1" applyAlignment="1">
      <alignment horizontal="right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2" fillId="0" borderId="14" xfId="2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0" fontId="2" fillId="0" borderId="13" xfId="2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textRotation="90" wrapText="1"/>
    </xf>
    <xf numFmtId="0" fontId="4" fillId="0" borderId="1" xfId="2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A68" workbookViewId="0">
      <selection activeCell="D85" sqref="D85"/>
    </sheetView>
  </sheetViews>
  <sheetFormatPr defaultRowHeight="15" x14ac:dyDescent="0.25"/>
  <cols>
    <col min="1" max="1" width="15.85546875" customWidth="1"/>
    <col min="2" max="2" width="16.28515625" customWidth="1"/>
    <col min="3" max="3" width="14.140625" customWidth="1"/>
    <col min="4" max="4" width="9.85546875" customWidth="1"/>
    <col min="6" max="6" width="15.140625" customWidth="1"/>
    <col min="7" max="7" width="12.5703125" customWidth="1"/>
    <col min="8" max="11" width="12.5703125" hidden="1" customWidth="1"/>
    <col min="12" max="15" width="12.5703125" customWidth="1"/>
    <col min="16" max="16" width="15.5703125" customWidth="1"/>
  </cols>
  <sheetData>
    <row r="1" spans="1:16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2"/>
    </row>
    <row r="2" spans="1:16" x14ac:dyDescent="0.25">
      <c r="A2" s="1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1" x14ac:dyDescent="0.25">
      <c r="A3" s="6" t="s">
        <v>1</v>
      </c>
      <c r="B3" s="7"/>
      <c r="C3" s="7"/>
      <c r="D3" s="7"/>
      <c r="E3" s="7"/>
      <c r="F3" s="7"/>
      <c r="G3" s="3"/>
      <c r="H3" s="3"/>
      <c r="I3" s="3"/>
      <c r="J3" s="3"/>
      <c r="K3" s="3"/>
      <c r="L3" s="3"/>
      <c r="M3" s="3"/>
      <c r="N3" s="3"/>
      <c r="O3" s="3"/>
      <c r="P3" s="7"/>
    </row>
    <row r="4" spans="1:16" ht="18.75" x14ac:dyDescent="0.25">
      <c r="A4" s="8" t="s">
        <v>2</v>
      </c>
      <c r="B4" s="9"/>
      <c r="C4" s="9"/>
      <c r="D4" s="9"/>
      <c r="E4" s="9"/>
      <c r="F4" s="9"/>
      <c r="G4" s="3"/>
      <c r="H4" s="3"/>
      <c r="I4" s="3"/>
      <c r="J4" s="3"/>
      <c r="K4" s="3"/>
      <c r="L4" s="3"/>
      <c r="M4" s="3"/>
      <c r="N4" s="3"/>
      <c r="O4" s="3"/>
      <c r="P4" s="9"/>
    </row>
    <row r="6" spans="1:16" x14ac:dyDescent="0.25">
      <c r="A6" s="4"/>
      <c r="B6" s="4"/>
      <c r="C6" s="4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4"/>
    </row>
    <row r="7" spans="1:16" ht="63.7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/>
      <c r="F7" s="11" t="s">
        <v>7</v>
      </c>
      <c r="G7" s="12">
        <v>2018</v>
      </c>
      <c r="H7" s="12" t="s">
        <v>86</v>
      </c>
      <c r="I7" s="12" t="s">
        <v>87</v>
      </c>
      <c r="J7" s="12" t="s">
        <v>95</v>
      </c>
      <c r="K7" s="12" t="s">
        <v>96</v>
      </c>
      <c r="L7" s="12" t="s">
        <v>100</v>
      </c>
      <c r="M7" s="12" t="s">
        <v>99</v>
      </c>
      <c r="N7" s="12">
        <v>2019</v>
      </c>
      <c r="O7" s="12">
        <v>2020</v>
      </c>
      <c r="P7" s="11" t="s">
        <v>70</v>
      </c>
    </row>
    <row r="8" spans="1:16" x14ac:dyDescent="0.25">
      <c r="A8" s="13">
        <v>1</v>
      </c>
      <c r="B8" s="13">
        <v>2</v>
      </c>
      <c r="C8" s="13">
        <v>3</v>
      </c>
      <c r="D8" s="14">
        <v>4</v>
      </c>
      <c r="E8" s="13"/>
      <c r="F8" s="15">
        <v>5</v>
      </c>
      <c r="G8" s="16">
        <v>6</v>
      </c>
      <c r="H8" s="16"/>
      <c r="I8" s="16"/>
      <c r="J8" s="16"/>
      <c r="K8" s="16"/>
      <c r="L8" s="16"/>
      <c r="M8" s="16"/>
      <c r="N8" s="16">
        <v>7</v>
      </c>
      <c r="O8" s="16">
        <v>8</v>
      </c>
      <c r="P8" s="13">
        <v>9</v>
      </c>
    </row>
    <row r="9" spans="1:16" x14ac:dyDescent="0.25">
      <c r="A9" s="17"/>
      <c r="B9" s="18"/>
      <c r="C9" s="18"/>
      <c r="D9" s="19"/>
      <c r="E9" s="19"/>
      <c r="F9" s="19" t="s">
        <v>8</v>
      </c>
      <c r="G9" s="20">
        <v>8052750</v>
      </c>
      <c r="H9" s="20">
        <f>H10</f>
        <v>6665727.7999999998</v>
      </c>
      <c r="I9" s="20">
        <f>G9+H9</f>
        <v>14718477.800000001</v>
      </c>
      <c r="J9" s="20">
        <f>J10</f>
        <v>480000</v>
      </c>
      <c r="K9" s="20">
        <f>I9+J9</f>
        <v>15198477.800000001</v>
      </c>
      <c r="L9" s="20">
        <f>L10</f>
        <v>916000</v>
      </c>
      <c r="M9" s="20">
        <f>K9+L9</f>
        <v>16114477.800000001</v>
      </c>
      <c r="N9" s="20">
        <v>2382730</v>
      </c>
      <c r="O9" s="20">
        <v>3734000</v>
      </c>
      <c r="P9" s="19"/>
    </row>
    <row r="10" spans="1:16" ht="25.5" x14ac:dyDescent="0.25">
      <c r="A10" s="21"/>
      <c r="B10" s="22"/>
      <c r="C10" s="22"/>
      <c r="D10" s="19"/>
      <c r="E10" s="19" t="s">
        <v>9</v>
      </c>
      <c r="F10" s="19" t="s">
        <v>10</v>
      </c>
      <c r="G10" s="20">
        <v>8052750</v>
      </c>
      <c r="H10" s="20">
        <f>H11+H22+H26+H58</f>
        <v>6665727.7999999998</v>
      </c>
      <c r="I10" s="20">
        <f t="shared" ref="I10:I62" si="0">G10+H10</f>
        <v>14718477.800000001</v>
      </c>
      <c r="J10" s="20">
        <f>J58</f>
        <v>480000</v>
      </c>
      <c r="K10" s="20">
        <f t="shared" ref="K10:K62" si="1">I10+J10</f>
        <v>15198477.800000001</v>
      </c>
      <c r="L10" s="20">
        <f>L11+L22+L26+L58+L67</f>
        <v>916000</v>
      </c>
      <c r="M10" s="20">
        <f t="shared" ref="M10:M64" si="2">K10+L10</f>
        <v>16114477.800000001</v>
      </c>
      <c r="N10" s="20">
        <v>2382730</v>
      </c>
      <c r="O10" s="20">
        <v>3734000</v>
      </c>
      <c r="P10" s="19"/>
    </row>
    <row r="11" spans="1:16" ht="38.25" x14ac:dyDescent="0.25">
      <c r="A11" s="23"/>
      <c r="B11" s="23"/>
      <c r="C11" s="23"/>
      <c r="D11" s="24"/>
      <c r="E11" s="25" t="s">
        <v>11</v>
      </c>
      <c r="F11" s="25" t="s">
        <v>12</v>
      </c>
      <c r="G11" s="26">
        <v>490000</v>
      </c>
      <c r="H11" s="26">
        <f>H12</f>
        <v>35000</v>
      </c>
      <c r="I11" s="26">
        <f t="shared" si="0"/>
        <v>525000</v>
      </c>
      <c r="J11" s="26"/>
      <c r="K11" s="26">
        <f t="shared" si="1"/>
        <v>525000</v>
      </c>
      <c r="L11" s="26">
        <f>L12</f>
        <v>0</v>
      </c>
      <c r="M11" s="26">
        <f t="shared" si="2"/>
        <v>525000</v>
      </c>
      <c r="N11" s="26">
        <v>465000</v>
      </c>
      <c r="O11" s="26">
        <v>450000</v>
      </c>
      <c r="P11" s="25"/>
    </row>
    <row r="12" spans="1:16" ht="38.25" x14ac:dyDescent="0.25">
      <c r="A12" s="27"/>
      <c r="B12" s="28"/>
      <c r="C12" s="28"/>
      <c r="D12" s="29"/>
      <c r="E12" s="29" t="s">
        <v>13</v>
      </c>
      <c r="F12" s="29" t="s">
        <v>14</v>
      </c>
      <c r="G12" s="30">
        <v>490000</v>
      </c>
      <c r="H12" s="30">
        <f>H13+H17+H20</f>
        <v>35000</v>
      </c>
      <c r="I12" s="30">
        <f t="shared" si="0"/>
        <v>525000</v>
      </c>
      <c r="J12" s="30"/>
      <c r="K12" s="30">
        <f t="shared" si="1"/>
        <v>525000</v>
      </c>
      <c r="L12" s="30">
        <f>L13+L17+L20</f>
        <v>0</v>
      </c>
      <c r="M12" s="30">
        <f t="shared" si="2"/>
        <v>525000</v>
      </c>
      <c r="N12" s="30">
        <v>465000</v>
      </c>
      <c r="O12" s="30">
        <v>450000</v>
      </c>
      <c r="P12" s="29"/>
    </row>
    <row r="13" spans="1:16" ht="76.5" x14ac:dyDescent="0.25">
      <c r="A13" s="65" t="s">
        <v>15</v>
      </c>
      <c r="B13" s="65" t="s">
        <v>16</v>
      </c>
      <c r="C13" s="65" t="s">
        <v>17</v>
      </c>
      <c r="D13" s="31"/>
      <c r="E13" s="31" t="s">
        <v>18</v>
      </c>
      <c r="F13" s="31" t="s">
        <v>19</v>
      </c>
      <c r="G13" s="32">
        <v>425000</v>
      </c>
      <c r="H13" s="32">
        <f>SUM(H14:H16)</f>
        <v>0</v>
      </c>
      <c r="I13" s="32">
        <f t="shared" si="0"/>
        <v>425000</v>
      </c>
      <c r="J13" s="32"/>
      <c r="K13" s="32">
        <f t="shared" si="1"/>
        <v>425000</v>
      </c>
      <c r="L13" s="32">
        <f>SUM(L14:L16)</f>
        <v>0</v>
      </c>
      <c r="M13" s="32">
        <f t="shared" si="2"/>
        <v>425000</v>
      </c>
      <c r="N13" s="32">
        <v>400000</v>
      </c>
      <c r="O13" s="32">
        <v>400000</v>
      </c>
      <c r="P13" s="31" t="s">
        <v>71</v>
      </c>
    </row>
    <row r="14" spans="1:16" x14ac:dyDescent="0.25">
      <c r="A14" s="65"/>
      <c r="B14" s="65"/>
      <c r="C14" s="65"/>
      <c r="D14" s="33">
        <v>421</v>
      </c>
      <c r="E14" s="33"/>
      <c r="F14" s="33" t="s">
        <v>20</v>
      </c>
      <c r="G14" s="51">
        <v>200000</v>
      </c>
      <c r="H14" s="51"/>
      <c r="I14" s="51">
        <f t="shared" si="0"/>
        <v>200000</v>
      </c>
      <c r="J14" s="51"/>
      <c r="K14" s="51">
        <f t="shared" si="1"/>
        <v>200000</v>
      </c>
      <c r="L14" s="51"/>
      <c r="M14" s="51">
        <f t="shared" si="2"/>
        <v>200000</v>
      </c>
      <c r="N14" s="51">
        <v>200000</v>
      </c>
      <c r="O14" s="51">
        <v>200000</v>
      </c>
      <c r="P14" s="33" t="s">
        <v>72</v>
      </c>
    </row>
    <row r="15" spans="1:16" x14ac:dyDescent="0.25">
      <c r="A15" s="65"/>
      <c r="B15" s="65"/>
      <c r="C15" s="65"/>
      <c r="D15" s="33">
        <v>421</v>
      </c>
      <c r="E15" s="33"/>
      <c r="F15" s="33" t="s">
        <v>21</v>
      </c>
      <c r="G15" s="51">
        <v>25000</v>
      </c>
      <c r="H15" s="51"/>
      <c r="I15" s="51">
        <f t="shared" si="0"/>
        <v>25000</v>
      </c>
      <c r="J15" s="51"/>
      <c r="K15" s="51">
        <f t="shared" si="1"/>
        <v>25000</v>
      </c>
      <c r="L15" s="51"/>
      <c r="M15" s="51">
        <f t="shared" si="2"/>
        <v>25000</v>
      </c>
      <c r="N15" s="51">
        <v>0</v>
      </c>
      <c r="O15" s="51">
        <v>0</v>
      </c>
      <c r="P15" s="33" t="s">
        <v>73</v>
      </c>
    </row>
    <row r="16" spans="1:16" x14ac:dyDescent="0.25">
      <c r="A16" s="65"/>
      <c r="B16" s="65"/>
      <c r="C16" s="65"/>
      <c r="D16" s="33">
        <v>421</v>
      </c>
      <c r="E16" s="33"/>
      <c r="F16" s="33" t="s">
        <v>22</v>
      </c>
      <c r="G16" s="51">
        <v>200000</v>
      </c>
      <c r="H16" s="51"/>
      <c r="I16" s="51">
        <f t="shared" si="0"/>
        <v>200000</v>
      </c>
      <c r="J16" s="51"/>
      <c r="K16" s="51">
        <f t="shared" si="1"/>
        <v>200000</v>
      </c>
      <c r="L16" s="51"/>
      <c r="M16" s="51">
        <f t="shared" si="2"/>
        <v>200000</v>
      </c>
      <c r="N16" s="51">
        <v>200000</v>
      </c>
      <c r="O16" s="51">
        <v>200000</v>
      </c>
      <c r="P16" s="33" t="s">
        <v>74</v>
      </c>
    </row>
    <row r="17" spans="1:16" ht="38.25" x14ac:dyDescent="0.25">
      <c r="A17" s="65" t="s">
        <v>23</v>
      </c>
      <c r="B17" s="65" t="s">
        <v>24</v>
      </c>
      <c r="C17" s="65" t="s">
        <v>25</v>
      </c>
      <c r="D17" s="31"/>
      <c r="E17" s="31" t="s">
        <v>18</v>
      </c>
      <c r="F17" s="31" t="s">
        <v>26</v>
      </c>
      <c r="G17" s="32">
        <v>50000</v>
      </c>
      <c r="H17" s="32">
        <f>SUM(H18:H19)</f>
        <v>25000</v>
      </c>
      <c r="I17" s="32">
        <f t="shared" si="0"/>
        <v>75000</v>
      </c>
      <c r="J17" s="32"/>
      <c r="K17" s="32">
        <f t="shared" si="1"/>
        <v>75000</v>
      </c>
      <c r="L17" s="32">
        <f>SUM(L18:L19)</f>
        <v>0</v>
      </c>
      <c r="M17" s="32">
        <f t="shared" si="2"/>
        <v>75000</v>
      </c>
      <c r="N17" s="32">
        <v>50000</v>
      </c>
      <c r="O17" s="32">
        <v>50000</v>
      </c>
      <c r="P17" s="31" t="s">
        <v>75</v>
      </c>
    </row>
    <row r="18" spans="1:16" ht="22.5" x14ac:dyDescent="0.25">
      <c r="A18" s="65"/>
      <c r="B18" s="65"/>
      <c r="C18" s="65"/>
      <c r="D18" s="33">
        <v>323</v>
      </c>
      <c r="E18" s="33"/>
      <c r="F18" s="33" t="s">
        <v>27</v>
      </c>
      <c r="G18" s="51">
        <v>25000</v>
      </c>
      <c r="H18" s="51">
        <v>25000</v>
      </c>
      <c r="I18" s="51">
        <f t="shared" si="0"/>
        <v>50000</v>
      </c>
      <c r="J18" s="51"/>
      <c r="K18" s="51">
        <f t="shared" si="1"/>
        <v>50000</v>
      </c>
      <c r="L18" s="51"/>
      <c r="M18" s="51">
        <f t="shared" si="2"/>
        <v>50000</v>
      </c>
      <c r="N18" s="51">
        <v>25000</v>
      </c>
      <c r="O18" s="51">
        <v>25000</v>
      </c>
      <c r="P18" s="40"/>
    </row>
    <row r="19" spans="1:16" ht="56.25" x14ac:dyDescent="0.25">
      <c r="A19" s="65"/>
      <c r="B19" s="65"/>
      <c r="C19" s="65"/>
      <c r="D19" s="33">
        <v>351</v>
      </c>
      <c r="E19" s="33"/>
      <c r="F19" s="33" t="s">
        <v>28</v>
      </c>
      <c r="G19" s="51">
        <v>25000</v>
      </c>
      <c r="H19" s="51"/>
      <c r="I19" s="51">
        <f t="shared" si="0"/>
        <v>25000</v>
      </c>
      <c r="J19" s="51"/>
      <c r="K19" s="51">
        <f t="shared" si="1"/>
        <v>25000</v>
      </c>
      <c r="L19" s="51"/>
      <c r="M19" s="51">
        <f t="shared" si="2"/>
        <v>25000</v>
      </c>
      <c r="N19" s="51">
        <v>25000</v>
      </c>
      <c r="O19" s="51">
        <v>25000</v>
      </c>
      <c r="P19" s="33"/>
    </row>
    <row r="20" spans="1:16" ht="51" x14ac:dyDescent="0.25">
      <c r="A20" s="67" t="s">
        <v>29</v>
      </c>
      <c r="B20" s="67" t="s">
        <v>30</v>
      </c>
      <c r="C20" s="67" t="s">
        <v>31</v>
      </c>
      <c r="D20" s="31"/>
      <c r="E20" s="31" t="s">
        <v>18</v>
      </c>
      <c r="F20" s="31" t="s">
        <v>32</v>
      </c>
      <c r="G20" s="32">
        <v>15000</v>
      </c>
      <c r="H20" s="32">
        <f>SUM(H21)</f>
        <v>10000</v>
      </c>
      <c r="I20" s="32">
        <f t="shared" si="0"/>
        <v>25000</v>
      </c>
      <c r="J20" s="32"/>
      <c r="K20" s="32">
        <f t="shared" si="1"/>
        <v>25000</v>
      </c>
      <c r="L20" s="32">
        <f>L21</f>
        <v>0</v>
      </c>
      <c r="M20" s="32">
        <f t="shared" si="2"/>
        <v>25000</v>
      </c>
      <c r="N20" s="32">
        <v>15000</v>
      </c>
      <c r="O20" s="32">
        <v>0</v>
      </c>
      <c r="P20" s="31" t="s">
        <v>76</v>
      </c>
    </row>
    <row r="21" spans="1:16" ht="22.5" x14ac:dyDescent="0.25">
      <c r="A21" s="62"/>
      <c r="B21" s="62"/>
      <c r="C21" s="62"/>
      <c r="D21" s="33">
        <v>382</v>
      </c>
      <c r="E21" s="33"/>
      <c r="F21" s="33" t="s">
        <v>33</v>
      </c>
      <c r="G21" s="51">
        <v>15000</v>
      </c>
      <c r="H21" s="51">
        <v>10000</v>
      </c>
      <c r="I21" s="51">
        <f t="shared" si="0"/>
        <v>25000</v>
      </c>
      <c r="J21" s="51"/>
      <c r="K21" s="51">
        <f t="shared" si="1"/>
        <v>25000</v>
      </c>
      <c r="L21" s="51"/>
      <c r="M21" s="51">
        <f t="shared" si="2"/>
        <v>25000</v>
      </c>
      <c r="N21" s="51">
        <v>15000</v>
      </c>
      <c r="O21" s="51">
        <v>0</v>
      </c>
      <c r="P21" s="33"/>
    </row>
    <row r="22" spans="1:16" ht="38.25" x14ac:dyDescent="0.25">
      <c r="A22" s="34"/>
      <c r="B22" s="34"/>
      <c r="C22" s="23"/>
      <c r="D22" s="35"/>
      <c r="E22" s="36" t="s">
        <v>11</v>
      </c>
      <c r="F22" s="36" t="s">
        <v>34</v>
      </c>
      <c r="G22" s="37">
        <v>10000</v>
      </c>
      <c r="H22" s="37">
        <f>H23</f>
        <v>122500</v>
      </c>
      <c r="I22" s="37">
        <f t="shared" si="0"/>
        <v>132500</v>
      </c>
      <c r="J22" s="37"/>
      <c r="K22" s="37">
        <f t="shared" si="1"/>
        <v>132500</v>
      </c>
      <c r="L22" s="37">
        <f>L23</f>
        <v>0</v>
      </c>
      <c r="M22" s="37">
        <f t="shared" si="2"/>
        <v>132500</v>
      </c>
      <c r="N22" s="37">
        <v>10000</v>
      </c>
      <c r="O22" s="37">
        <v>10000</v>
      </c>
      <c r="P22" s="36"/>
    </row>
    <row r="23" spans="1:16" ht="51" x14ac:dyDescent="0.25">
      <c r="A23" s="38"/>
      <c r="B23" s="39"/>
      <c r="C23" s="28"/>
      <c r="D23" s="29"/>
      <c r="E23" s="29" t="s">
        <v>13</v>
      </c>
      <c r="F23" s="29" t="s">
        <v>35</v>
      </c>
      <c r="G23" s="30">
        <v>10000</v>
      </c>
      <c r="H23" s="30">
        <f>H24</f>
        <v>122500</v>
      </c>
      <c r="I23" s="30">
        <f t="shared" si="0"/>
        <v>132500</v>
      </c>
      <c r="J23" s="30"/>
      <c r="K23" s="30">
        <f t="shared" si="1"/>
        <v>132500</v>
      </c>
      <c r="L23" s="30">
        <f>L24</f>
        <v>0</v>
      </c>
      <c r="M23" s="30">
        <f t="shared" si="2"/>
        <v>132500</v>
      </c>
      <c r="N23" s="30">
        <v>10000</v>
      </c>
      <c r="O23" s="30">
        <v>10000</v>
      </c>
      <c r="P23" s="29"/>
    </row>
    <row r="24" spans="1:16" ht="89.25" x14ac:dyDescent="0.25">
      <c r="A24" s="65" t="s">
        <v>36</v>
      </c>
      <c r="B24" s="65" t="s">
        <v>37</v>
      </c>
      <c r="C24" s="65" t="s">
        <v>38</v>
      </c>
      <c r="D24" s="31"/>
      <c r="E24" s="31" t="s">
        <v>18</v>
      </c>
      <c r="F24" s="31" t="s">
        <v>39</v>
      </c>
      <c r="G24" s="32">
        <v>10000</v>
      </c>
      <c r="H24" s="32">
        <f>SUM(H25)</f>
        <v>122500</v>
      </c>
      <c r="I24" s="32">
        <f t="shared" si="0"/>
        <v>132500</v>
      </c>
      <c r="J24" s="32"/>
      <c r="K24" s="32">
        <f t="shared" si="1"/>
        <v>132500</v>
      </c>
      <c r="L24" s="32">
        <f>L25</f>
        <v>0</v>
      </c>
      <c r="M24" s="32">
        <f t="shared" si="2"/>
        <v>132500</v>
      </c>
      <c r="N24" s="32">
        <v>10000</v>
      </c>
      <c r="O24" s="32">
        <v>10000</v>
      </c>
      <c r="P24" s="31" t="s">
        <v>77</v>
      </c>
    </row>
    <row r="25" spans="1:16" ht="22.5" x14ac:dyDescent="0.25">
      <c r="A25" s="65"/>
      <c r="B25" s="65"/>
      <c r="C25" s="65"/>
      <c r="D25" s="33">
        <v>323</v>
      </c>
      <c r="E25" s="33"/>
      <c r="F25" s="33" t="s">
        <v>40</v>
      </c>
      <c r="G25" s="51">
        <v>10000</v>
      </c>
      <c r="H25" s="51">
        <v>122500</v>
      </c>
      <c r="I25" s="51">
        <f t="shared" si="0"/>
        <v>132500</v>
      </c>
      <c r="J25" s="51"/>
      <c r="K25" s="51">
        <f t="shared" si="1"/>
        <v>132500</v>
      </c>
      <c r="L25" s="51"/>
      <c r="M25" s="51">
        <f t="shared" si="2"/>
        <v>132500</v>
      </c>
      <c r="N25" s="51">
        <v>10000</v>
      </c>
      <c r="O25" s="51">
        <v>10000</v>
      </c>
      <c r="P25" s="33"/>
    </row>
    <row r="26" spans="1:16" ht="38.25" x14ac:dyDescent="0.25">
      <c r="A26" s="34"/>
      <c r="B26" s="34"/>
      <c r="C26" s="23"/>
      <c r="D26" s="35"/>
      <c r="E26" s="36" t="s">
        <v>11</v>
      </c>
      <c r="F26" s="36" t="s">
        <v>41</v>
      </c>
      <c r="G26" s="37">
        <v>6802750</v>
      </c>
      <c r="H26" s="37">
        <f>H27</f>
        <v>6268227.7999999998</v>
      </c>
      <c r="I26" s="37">
        <f t="shared" si="0"/>
        <v>13070977.800000001</v>
      </c>
      <c r="J26" s="37"/>
      <c r="K26" s="37">
        <f t="shared" si="1"/>
        <v>13070977.800000001</v>
      </c>
      <c r="L26" s="37">
        <f>L27</f>
        <v>-734000</v>
      </c>
      <c r="M26" s="37">
        <f t="shared" si="2"/>
        <v>12336977.800000001</v>
      </c>
      <c r="N26" s="37">
        <v>1907730</v>
      </c>
      <c r="O26" s="37">
        <v>3274000</v>
      </c>
      <c r="P26" s="36"/>
    </row>
    <row r="27" spans="1:16" ht="63.75" x14ac:dyDescent="0.25">
      <c r="A27" s="38"/>
      <c r="B27" s="39"/>
      <c r="C27" s="28"/>
      <c r="D27" s="29"/>
      <c r="E27" s="29" t="s">
        <v>13</v>
      </c>
      <c r="F27" s="29" t="s">
        <v>42</v>
      </c>
      <c r="G27" s="30">
        <v>6802750</v>
      </c>
      <c r="H27" s="30">
        <f>H28+H31+H34+H37+H41+H39+H44+H47+H50+H55</f>
        <v>6268227.7999999998</v>
      </c>
      <c r="I27" s="30">
        <f t="shared" si="0"/>
        <v>13070977.800000001</v>
      </c>
      <c r="J27" s="30"/>
      <c r="K27" s="30">
        <f t="shared" si="1"/>
        <v>13070977.800000001</v>
      </c>
      <c r="L27" s="30">
        <f>L28+L31+L34+L37+L39+L41+L44+L47+L50+L53+L55</f>
        <v>-734000</v>
      </c>
      <c r="M27" s="30">
        <f t="shared" si="2"/>
        <v>12336977.800000001</v>
      </c>
      <c r="N27" s="30">
        <v>1907730</v>
      </c>
      <c r="O27" s="30">
        <v>3274000</v>
      </c>
      <c r="P27" s="29"/>
    </row>
    <row r="28" spans="1:16" ht="51" x14ac:dyDescent="0.25">
      <c r="A28" s="65" t="s">
        <v>43</v>
      </c>
      <c r="B28" s="70" t="s">
        <v>44</v>
      </c>
      <c r="C28" s="65" t="s">
        <v>45</v>
      </c>
      <c r="D28" s="31"/>
      <c r="E28" s="31" t="s">
        <v>18</v>
      </c>
      <c r="F28" s="31" t="s">
        <v>46</v>
      </c>
      <c r="G28" s="32">
        <v>250000</v>
      </c>
      <c r="H28" s="32">
        <f>SUM(H29:H30)</f>
        <v>500000</v>
      </c>
      <c r="I28" s="32">
        <f t="shared" si="0"/>
        <v>750000</v>
      </c>
      <c r="J28" s="32"/>
      <c r="K28" s="32">
        <f t="shared" si="1"/>
        <v>750000</v>
      </c>
      <c r="L28" s="32">
        <f>SUM(L29:L30)</f>
        <v>0</v>
      </c>
      <c r="M28" s="32">
        <f t="shared" si="2"/>
        <v>750000</v>
      </c>
      <c r="N28" s="32">
        <v>1790000</v>
      </c>
      <c r="O28" s="32">
        <v>3174000</v>
      </c>
      <c r="P28" s="31" t="s">
        <v>78</v>
      </c>
    </row>
    <row r="29" spans="1:16" x14ac:dyDescent="0.25">
      <c r="A29" s="65"/>
      <c r="B29" s="70"/>
      <c r="C29" s="65"/>
      <c r="D29" s="33">
        <v>421</v>
      </c>
      <c r="E29" s="33"/>
      <c r="F29" s="33" t="s">
        <v>47</v>
      </c>
      <c r="G29" s="51">
        <v>0</v>
      </c>
      <c r="H29" s="51"/>
      <c r="I29" s="51">
        <f t="shared" si="0"/>
        <v>0</v>
      </c>
      <c r="J29" s="51"/>
      <c r="K29" s="51">
        <f t="shared" si="1"/>
        <v>0</v>
      </c>
      <c r="L29" s="51"/>
      <c r="M29" s="51">
        <f t="shared" si="2"/>
        <v>0</v>
      </c>
      <c r="N29" s="51">
        <v>1540000</v>
      </c>
      <c r="O29" s="51">
        <v>2924000</v>
      </c>
      <c r="P29" s="33"/>
    </row>
    <row r="30" spans="1:16" ht="22.5" x14ac:dyDescent="0.25">
      <c r="A30" s="65"/>
      <c r="B30" s="70"/>
      <c r="C30" s="65"/>
      <c r="D30" s="33">
        <v>323</v>
      </c>
      <c r="E30" s="33"/>
      <c r="F30" s="33" t="s">
        <v>40</v>
      </c>
      <c r="G30" s="51">
        <v>250000</v>
      </c>
      <c r="H30" s="51">
        <v>500000</v>
      </c>
      <c r="I30" s="51">
        <f t="shared" si="0"/>
        <v>750000</v>
      </c>
      <c r="J30" s="51"/>
      <c r="K30" s="51">
        <f t="shared" si="1"/>
        <v>750000</v>
      </c>
      <c r="L30" s="51"/>
      <c r="M30" s="51">
        <f t="shared" si="2"/>
        <v>750000</v>
      </c>
      <c r="N30" s="51">
        <v>250000</v>
      </c>
      <c r="O30" s="51">
        <v>250000</v>
      </c>
      <c r="P30" s="33"/>
    </row>
    <row r="31" spans="1:16" ht="76.5" x14ac:dyDescent="0.25">
      <c r="A31" s="65"/>
      <c r="B31" s="70"/>
      <c r="C31" s="65"/>
      <c r="D31" s="31"/>
      <c r="E31" s="31" t="s">
        <v>18</v>
      </c>
      <c r="F31" s="31" t="s">
        <v>48</v>
      </c>
      <c r="G31" s="32">
        <v>1950000</v>
      </c>
      <c r="H31" s="32">
        <f>SUM(H32:H33)</f>
        <v>0</v>
      </c>
      <c r="I31" s="32">
        <f t="shared" si="0"/>
        <v>1950000</v>
      </c>
      <c r="J31" s="32"/>
      <c r="K31" s="32">
        <f t="shared" si="1"/>
        <v>1950000</v>
      </c>
      <c r="L31" s="32">
        <f>SUM(L32:L33)</f>
        <v>-754000</v>
      </c>
      <c r="M31" s="32">
        <f t="shared" si="2"/>
        <v>1196000</v>
      </c>
      <c r="N31" s="32">
        <v>0</v>
      </c>
      <c r="O31" s="32">
        <v>0</v>
      </c>
      <c r="P31" s="31" t="s">
        <v>79</v>
      </c>
    </row>
    <row r="32" spans="1:16" x14ac:dyDescent="0.25">
      <c r="A32" s="65"/>
      <c r="B32" s="70"/>
      <c r="C32" s="65"/>
      <c r="D32" s="33">
        <v>421</v>
      </c>
      <c r="E32" s="33"/>
      <c r="F32" s="33" t="s">
        <v>22</v>
      </c>
      <c r="G32" s="51">
        <v>1900000</v>
      </c>
      <c r="H32" s="51"/>
      <c r="I32" s="51">
        <f>G32+H32</f>
        <v>1900000</v>
      </c>
      <c r="J32" s="51"/>
      <c r="K32" s="51">
        <f t="shared" si="1"/>
        <v>1900000</v>
      </c>
      <c r="L32" s="51">
        <v>-754000</v>
      </c>
      <c r="M32" s="51">
        <f t="shared" si="2"/>
        <v>1146000</v>
      </c>
      <c r="N32" s="51">
        <v>0</v>
      </c>
      <c r="O32" s="51">
        <v>0</v>
      </c>
      <c r="P32" s="40"/>
    </row>
    <row r="33" spans="1:16" ht="22.5" x14ac:dyDescent="0.25">
      <c r="A33" s="65"/>
      <c r="B33" s="70"/>
      <c r="C33" s="65"/>
      <c r="D33" s="33">
        <v>323</v>
      </c>
      <c r="E33" s="33"/>
      <c r="F33" s="33" t="s">
        <v>40</v>
      </c>
      <c r="G33" s="51">
        <v>50000</v>
      </c>
      <c r="H33" s="51"/>
      <c r="I33" s="51">
        <f>G33+H33</f>
        <v>50000</v>
      </c>
      <c r="J33" s="51"/>
      <c r="K33" s="51">
        <f t="shared" si="1"/>
        <v>50000</v>
      </c>
      <c r="L33" s="51"/>
      <c r="M33" s="51">
        <f t="shared" si="2"/>
        <v>50000</v>
      </c>
      <c r="N33" s="51">
        <v>0</v>
      </c>
      <c r="O33" s="51">
        <v>0</v>
      </c>
      <c r="P33" s="40"/>
    </row>
    <row r="34" spans="1:16" ht="102" x14ac:dyDescent="0.25">
      <c r="A34" s="65"/>
      <c r="B34" s="70"/>
      <c r="C34" s="65"/>
      <c r="D34" s="31"/>
      <c r="E34" s="31" t="s">
        <v>18</v>
      </c>
      <c r="F34" s="31" t="s">
        <v>90</v>
      </c>
      <c r="G34" s="32">
        <v>0</v>
      </c>
      <c r="H34" s="32">
        <f>SUM(H35:H36)</f>
        <v>5698227.7999999998</v>
      </c>
      <c r="I34" s="32">
        <f t="shared" ref="I34" si="3">G34+H34</f>
        <v>5698227.7999999998</v>
      </c>
      <c r="J34" s="32"/>
      <c r="K34" s="32">
        <f t="shared" si="1"/>
        <v>5698227.7999999998</v>
      </c>
      <c r="L34" s="32">
        <f>SUM(L35:L36)</f>
        <v>0</v>
      </c>
      <c r="M34" s="32">
        <f t="shared" si="2"/>
        <v>5698227.7999999998</v>
      </c>
      <c r="N34" s="32">
        <v>0</v>
      </c>
      <c r="O34" s="32">
        <v>0</v>
      </c>
      <c r="P34" s="31" t="s">
        <v>79</v>
      </c>
    </row>
    <row r="35" spans="1:16" x14ac:dyDescent="0.25">
      <c r="A35" s="65"/>
      <c r="B35" s="70"/>
      <c r="C35" s="65"/>
      <c r="D35" s="33">
        <v>421</v>
      </c>
      <c r="E35" s="33"/>
      <c r="F35" s="33" t="s">
        <v>22</v>
      </c>
      <c r="G35" s="51">
        <v>0</v>
      </c>
      <c r="H35" s="51">
        <v>5558227.7999999998</v>
      </c>
      <c r="I35" s="51">
        <f>G35+H35</f>
        <v>5558227.7999999998</v>
      </c>
      <c r="J35" s="51"/>
      <c r="K35" s="51">
        <f t="shared" si="1"/>
        <v>5558227.7999999998</v>
      </c>
      <c r="L35" s="51"/>
      <c r="M35" s="51">
        <f t="shared" si="2"/>
        <v>5558227.7999999998</v>
      </c>
      <c r="N35" s="51">
        <v>0</v>
      </c>
      <c r="O35" s="51">
        <v>0</v>
      </c>
      <c r="P35" s="40"/>
    </row>
    <row r="36" spans="1:16" ht="22.5" x14ac:dyDescent="0.25">
      <c r="A36" s="65"/>
      <c r="B36" s="70"/>
      <c r="C36" s="65"/>
      <c r="D36" s="33">
        <v>323</v>
      </c>
      <c r="E36" s="33"/>
      <c r="F36" s="33" t="s">
        <v>40</v>
      </c>
      <c r="G36" s="51">
        <v>0</v>
      </c>
      <c r="H36" s="51">
        <v>140000</v>
      </c>
      <c r="I36" s="51">
        <f>G36+H36</f>
        <v>140000</v>
      </c>
      <c r="J36" s="51"/>
      <c r="K36" s="51">
        <f t="shared" si="1"/>
        <v>140000</v>
      </c>
      <c r="L36" s="51"/>
      <c r="M36" s="51">
        <f t="shared" si="2"/>
        <v>140000</v>
      </c>
      <c r="N36" s="51">
        <v>0</v>
      </c>
      <c r="O36" s="51">
        <v>0</v>
      </c>
      <c r="P36" s="40"/>
    </row>
    <row r="37" spans="1:16" ht="76.5" x14ac:dyDescent="0.25">
      <c r="A37" s="65"/>
      <c r="B37" s="70"/>
      <c r="C37" s="67" t="s">
        <v>49</v>
      </c>
      <c r="D37" s="31"/>
      <c r="E37" s="31" t="s">
        <v>18</v>
      </c>
      <c r="F37" s="31" t="s">
        <v>50</v>
      </c>
      <c r="G37" s="32">
        <v>20000</v>
      </c>
      <c r="H37" s="32">
        <f>SUM(H38)</f>
        <v>0</v>
      </c>
      <c r="I37" s="32">
        <f t="shared" si="0"/>
        <v>20000</v>
      </c>
      <c r="J37" s="32"/>
      <c r="K37" s="32">
        <f t="shared" si="1"/>
        <v>20000</v>
      </c>
      <c r="L37" s="32">
        <f>SUM(L38)</f>
        <v>20000</v>
      </c>
      <c r="M37" s="32">
        <f t="shared" si="2"/>
        <v>40000</v>
      </c>
      <c r="N37" s="32">
        <v>117730</v>
      </c>
      <c r="O37" s="32">
        <v>100000</v>
      </c>
      <c r="P37" s="31" t="s">
        <v>80</v>
      </c>
    </row>
    <row r="38" spans="1:16" x14ac:dyDescent="0.25">
      <c r="A38" s="65"/>
      <c r="B38" s="70"/>
      <c r="C38" s="61"/>
      <c r="D38" s="33">
        <v>372</v>
      </c>
      <c r="E38" s="33"/>
      <c r="F38" s="33" t="s">
        <v>51</v>
      </c>
      <c r="G38" s="51">
        <v>20000</v>
      </c>
      <c r="H38" s="51"/>
      <c r="I38" s="51">
        <f>G38+H38</f>
        <v>20000</v>
      </c>
      <c r="J38" s="51"/>
      <c r="K38" s="51">
        <f t="shared" si="1"/>
        <v>20000</v>
      </c>
      <c r="L38" s="51">
        <v>20000</v>
      </c>
      <c r="M38" s="51">
        <f t="shared" si="2"/>
        <v>40000</v>
      </c>
      <c r="N38" s="51">
        <v>117730</v>
      </c>
      <c r="O38" s="51">
        <v>100000</v>
      </c>
      <c r="P38" s="40"/>
    </row>
    <row r="39" spans="1:16" ht="63.75" x14ac:dyDescent="0.25">
      <c r="A39" s="65"/>
      <c r="B39" s="70"/>
      <c r="C39" s="61"/>
      <c r="D39" s="31"/>
      <c r="E39" s="31" t="s">
        <v>18</v>
      </c>
      <c r="F39" s="31" t="s">
        <v>88</v>
      </c>
      <c r="G39" s="32"/>
      <c r="H39" s="32">
        <f>SUM(H40)</f>
        <v>50000</v>
      </c>
      <c r="I39" s="32">
        <f>G39+H39</f>
        <v>50000</v>
      </c>
      <c r="J39" s="32"/>
      <c r="K39" s="32">
        <f t="shared" si="1"/>
        <v>50000</v>
      </c>
      <c r="L39" s="32">
        <f>SUM(L40)</f>
        <v>0</v>
      </c>
      <c r="M39" s="32">
        <f t="shared" si="2"/>
        <v>50000</v>
      </c>
      <c r="N39" s="32"/>
      <c r="O39" s="32"/>
      <c r="P39" s="31"/>
    </row>
    <row r="40" spans="1:16" ht="23.25" x14ac:dyDescent="0.25">
      <c r="A40" s="65"/>
      <c r="B40" s="70"/>
      <c r="C40" s="62"/>
      <c r="D40" s="49">
        <v>351</v>
      </c>
      <c r="E40" s="50"/>
      <c r="F40" s="50" t="s">
        <v>89</v>
      </c>
      <c r="G40" s="50"/>
      <c r="H40" s="52">
        <v>50000</v>
      </c>
      <c r="I40" s="52">
        <f>H40+G40</f>
        <v>50000</v>
      </c>
      <c r="J40" s="52"/>
      <c r="K40" s="52">
        <f t="shared" si="1"/>
        <v>50000</v>
      </c>
      <c r="L40" s="52"/>
      <c r="M40" s="52">
        <f t="shared" si="2"/>
        <v>50000</v>
      </c>
      <c r="N40" s="50"/>
      <c r="O40" s="50"/>
      <c r="P40" s="40"/>
    </row>
    <row r="41" spans="1:16" ht="63.75" x14ac:dyDescent="0.25">
      <c r="A41" s="65"/>
      <c r="B41" s="70"/>
      <c r="C41" s="65" t="s">
        <v>52</v>
      </c>
      <c r="D41" s="31"/>
      <c r="E41" s="31" t="s">
        <v>18</v>
      </c>
      <c r="F41" s="31" t="s">
        <v>53</v>
      </c>
      <c r="G41" s="32">
        <v>80000</v>
      </c>
      <c r="H41" s="32">
        <f>SUM(H42:H43)</f>
        <v>0</v>
      </c>
      <c r="I41" s="32">
        <f t="shared" si="0"/>
        <v>80000</v>
      </c>
      <c r="J41" s="32"/>
      <c r="K41" s="32">
        <f t="shared" si="1"/>
        <v>80000</v>
      </c>
      <c r="L41" s="32">
        <f>SUM(L42:L43)</f>
        <v>0</v>
      </c>
      <c r="M41" s="32">
        <f t="shared" si="2"/>
        <v>80000</v>
      </c>
      <c r="N41" s="32">
        <v>0</v>
      </c>
      <c r="O41" s="32">
        <v>0</v>
      </c>
      <c r="P41" s="31" t="s">
        <v>81</v>
      </c>
    </row>
    <row r="42" spans="1:16" x14ac:dyDescent="0.25">
      <c r="A42" s="65"/>
      <c r="B42" s="70"/>
      <c r="C42" s="65"/>
      <c r="D42" s="33">
        <v>411</v>
      </c>
      <c r="E42" s="33"/>
      <c r="F42" s="33" t="s">
        <v>54</v>
      </c>
      <c r="G42" s="51">
        <v>70000</v>
      </c>
      <c r="H42" s="51"/>
      <c r="I42" s="51">
        <f t="shared" si="0"/>
        <v>70000</v>
      </c>
      <c r="J42" s="51"/>
      <c r="K42" s="51">
        <f t="shared" si="1"/>
        <v>70000</v>
      </c>
      <c r="L42" s="51"/>
      <c r="M42" s="51">
        <f t="shared" si="2"/>
        <v>70000</v>
      </c>
      <c r="N42" s="51">
        <v>0</v>
      </c>
      <c r="O42" s="51">
        <v>0</v>
      </c>
      <c r="P42" s="33"/>
    </row>
    <row r="43" spans="1:16" ht="22.5" x14ac:dyDescent="0.25">
      <c r="A43" s="65"/>
      <c r="B43" s="70"/>
      <c r="C43" s="65"/>
      <c r="D43" s="33">
        <v>323</v>
      </c>
      <c r="E43" s="33"/>
      <c r="F43" s="33" t="s">
        <v>27</v>
      </c>
      <c r="G43" s="51">
        <v>10000</v>
      </c>
      <c r="H43" s="51"/>
      <c r="I43" s="51">
        <f t="shared" si="0"/>
        <v>10000</v>
      </c>
      <c r="J43" s="51"/>
      <c r="K43" s="51">
        <f t="shared" si="1"/>
        <v>10000</v>
      </c>
      <c r="L43" s="51"/>
      <c r="M43" s="51">
        <f t="shared" si="2"/>
        <v>10000</v>
      </c>
      <c r="N43" s="51">
        <v>0</v>
      </c>
      <c r="O43" s="51">
        <v>0</v>
      </c>
      <c r="P43" s="33"/>
    </row>
    <row r="44" spans="1:16" ht="51" x14ac:dyDescent="0.25">
      <c r="A44" s="65"/>
      <c r="B44" s="70"/>
      <c r="C44" s="65"/>
      <c r="D44" s="31"/>
      <c r="E44" s="31" t="s">
        <v>18</v>
      </c>
      <c r="F44" s="31" t="s">
        <v>55</v>
      </c>
      <c r="G44" s="32">
        <v>700000</v>
      </c>
      <c r="H44" s="32">
        <f>SUM(H45:H46)</f>
        <v>0</v>
      </c>
      <c r="I44" s="32">
        <f t="shared" si="0"/>
        <v>700000</v>
      </c>
      <c r="J44" s="32"/>
      <c r="K44" s="32">
        <f t="shared" si="1"/>
        <v>700000</v>
      </c>
      <c r="L44" s="32">
        <f>L45+L46</f>
        <v>0</v>
      </c>
      <c r="M44" s="32">
        <f t="shared" si="2"/>
        <v>700000</v>
      </c>
      <c r="N44" s="32">
        <v>0</v>
      </c>
      <c r="O44" s="32">
        <v>0</v>
      </c>
      <c r="P44" s="31" t="s">
        <v>82</v>
      </c>
    </row>
    <row r="45" spans="1:16" ht="22.5" x14ac:dyDescent="0.25">
      <c r="A45" s="65"/>
      <c r="B45" s="70"/>
      <c r="C45" s="65"/>
      <c r="D45" s="33">
        <v>323</v>
      </c>
      <c r="E45" s="33"/>
      <c r="F45" s="33" t="s">
        <v>40</v>
      </c>
      <c r="G45" s="51">
        <v>100000</v>
      </c>
      <c r="H45" s="51"/>
      <c r="I45" s="51">
        <f t="shared" si="0"/>
        <v>100000</v>
      </c>
      <c r="J45" s="51"/>
      <c r="K45" s="51">
        <f t="shared" si="1"/>
        <v>100000</v>
      </c>
      <c r="L45" s="51"/>
      <c r="M45" s="51">
        <f t="shared" si="2"/>
        <v>100000</v>
      </c>
      <c r="N45" s="51">
        <v>0</v>
      </c>
      <c r="O45" s="51">
        <v>0</v>
      </c>
      <c r="P45" s="33"/>
    </row>
    <row r="46" spans="1:16" ht="22.5" x14ac:dyDescent="0.25">
      <c r="A46" s="65"/>
      <c r="B46" s="70"/>
      <c r="C46" s="65"/>
      <c r="D46" s="41">
        <v>421</v>
      </c>
      <c r="E46" s="41"/>
      <c r="F46" s="41" t="s">
        <v>56</v>
      </c>
      <c r="G46" s="53">
        <v>600000</v>
      </c>
      <c r="H46" s="53"/>
      <c r="I46" s="53">
        <f t="shared" si="0"/>
        <v>600000</v>
      </c>
      <c r="J46" s="53"/>
      <c r="K46" s="53">
        <f t="shared" si="1"/>
        <v>600000</v>
      </c>
      <c r="L46" s="53"/>
      <c r="M46" s="53">
        <f t="shared" si="2"/>
        <v>600000</v>
      </c>
      <c r="N46" s="53">
        <v>0</v>
      </c>
      <c r="O46" s="53">
        <v>0</v>
      </c>
      <c r="P46" s="41"/>
    </row>
    <row r="47" spans="1:16" ht="25.5" x14ac:dyDescent="0.25">
      <c r="A47" s="65"/>
      <c r="B47" s="70"/>
      <c r="C47" s="65"/>
      <c r="D47" s="31"/>
      <c r="E47" s="31" t="s">
        <v>18</v>
      </c>
      <c r="F47" s="31" t="s">
        <v>57</v>
      </c>
      <c r="G47" s="32">
        <v>0</v>
      </c>
      <c r="H47" s="32">
        <f>SUM(H48:H49)</f>
        <v>0</v>
      </c>
      <c r="I47" s="32">
        <f t="shared" si="0"/>
        <v>0</v>
      </c>
      <c r="J47" s="32"/>
      <c r="K47" s="32">
        <f t="shared" si="1"/>
        <v>0</v>
      </c>
      <c r="L47" s="32">
        <f>SUM(L48:L49)</f>
        <v>0</v>
      </c>
      <c r="M47" s="32">
        <f t="shared" si="2"/>
        <v>0</v>
      </c>
      <c r="N47" s="32">
        <v>500000</v>
      </c>
      <c r="O47" s="32">
        <v>500000</v>
      </c>
      <c r="P47" s="41"/>
    </row>
    <row r="48" spans="1:16" ht="22.5" x14ac:dyDescent="0.25">
      <c r="A48" s="65"/>
      <c r="B48" s="70"/>
      <c r="C48" s="65"/>
      <c r="D48" s="33">
        <v>323</v>
      </c>
      <c r="E48" s="33"/>
      <c r="F48" s="33" t="s">
        <v>40</v>
      </c>
      <c r="G48" s="51">
        <v>0</v>
      </c>
      <c r="H48" s="51"/>
      <c r="I48" s="51">
        <f t="shared" si="0"/>
        <v>0</v>
      </c>
      <c r="J48" s="51"/>
      <c r="K48" s="51">
        <f t="shared" si="1"/>
        <v>0</v>
      </c>
      <c r="L48" s="51"/>
      <c r="M48" s="51">
        <f t="shared" si="2"/>
        <v>0</v>
      </c>
      <c r="N48" s="51">
        <v>0</v>
      </c>
      <c r="O48" s="51">
        <v>0</v>
      </c>
      <c r="P48" s="41"/>
    </row>
    <row r="49" spans="1:16" ht="22.5" x14ac:dyDescent="0.25">
      <c r="A49" s="65"/>
      <c r="B49" s="70"/>
      <c r="C49" s="65"/>
      <c r="D49" s="41">
        <v>421</v>
      </c>
      <c r="E49" s="41"/>
      <c r="F49" s="41" t="s">
        <v>56</v>
      </c>
      <c r="G49" s="53">
        <v>0</v>
      </c>
      <c r="H49" s="53"/>
      <c r="I49" s="53">
        <f t="shared" si="0"/>
        <v>0</v>
      </c>
      <c r="J49" s="53"/>
      <c r="K49" s="53">
        <f t="shared" si="1"/>
        <v>0</v>
      </c>
      <c r="L49" s="53"/>
      <c r="M49" s="53">
        <f t="shared" si="2"/>
        <v>0</v>
      </c>
      <c r="N49" s="53">
        <v>500000</v>
      </c>
      <c r="O49" s="53">
        <v>500000</v>
      </c>
      <c r="P49" s="41"/>
    </row>
    <row r="50" spans="1:16" ht="102" x14ac:dyDescent="0.25">
      <c r="A50" s="65"/>
      <c r="B50" s="70"/>
      <c r="C50" s="65"/>
      <c r="D50" s="31"/>
      <c r="E50" s="31" t="s">
        <v>18</v>
      </c>
      <c r="F50" s="31" t="s">
        <v>58</v>
      </c>
      <c r="G50" s="32">
        <v>1873000</v>
      </c>
      <c r="H50" s="32">
        <f>SUM(H51:H54)</f>
        <v>20000</v>
      </c>
      <c r="I50" s="32">
        <f t="shared" si="0"/>
        <v>1893000</v>
      </c>
      <c r="J50" s="32"/>
      <c r="K50" s="32">
        <f t="shared" si="1"/>
        <v>1893000</v>
      </c>
      <c r="L50" s="32">
        <f>SUM(L51:L52)</f>
        <v>0</v>
      </c>
      <c r="M50" s="32">
        <f t="shared" si="2"/>
        <v>1893000</v>
      </c>
      <c r="N50" s="32">
        <v>0</v>
      </c>
      <c r="O50" s="32">
        <v>0</v>
      </c>
      <c r="P50" s="31" t="s">
        <v>83</v>
      </c>
    </row>
    <row r="51" spans="1:16" ht="22.5" x14ac:dyDescent="0.25">
      <c r="A51" s="65"/>
      <c r="B51" s="70"/>
      <c r="C51" s="65"/>
      <c r="D51" s="33">
        <v>323</v>
      </c>
      <c r="E51" s="33"/>
      <c r="F51" s="33" t="s">
        <v>40</v>
      </c>
      <c r="G51" s="51">
        <v>43000</v>
      </c>
      <c r="H51" s="51">
        <v>20000</v>
      </c>
      <c r="I51" s="51">
        <f t="shared" si="0"/>
        <v>63000</v>
      </c>
      <c r="J51" s="51"/>
      <c r="K51" s="51">
        <f t="shared" si="1"/>
        <v>63000</v>
      </c>
      <c r="L51" s="51"/>
      <c r="M51" s="51">
        <f t="shared" si="2"/>
        <v>63000</v>
      </c>
      <c r="N51" s="51">
        <v>0</v>
      </c>
      <c r="O51" s="51">
        <v>0</v>
      </c>
      <c r="P51" s="33"/>
    </row>
    <row r="52" spans="1:16" ht="22.5" x14ac:dyDescent="0.25">
      <c r="A52" s="65"/>
      <c r="B52" s="70"/>
      <c r="C52" s="65"/>
      <c r="D52" s="33">
        <v>421</v>
      </c>
      <c r="E52" s="33"/>
      <c r="F52" s="33" t="s">
        <v>56</v>
      </c>
      <c r="G52" s="51">
        <v>1830000</v>
      </c>
      <c r="H52" s="51">
        <v>0</v>
      </c>
      <c r="I52" s="51">
        <f t="shared" ref="I52:I53" si="4">G52+H52</f>
        <v>1830000</v>
      </c>
      <c r="J52" s="51"/>
      <c r="K52" s="51">
        <f t="shared" si="1"/>
        <v>1830000</v>
      </c>
      <c r="L52" s="51"/>
      <c r="M52" s="51">
        <f t="shared" si="2"/>
        <v>1830000</v>
      </c>
      <c r="N52" s="51">
        <v>0</v>
      </c>
      <c r="O52" s="51">
        <v>0</v>
      </c>
      <c r="P52" s="33"/>
    </row>
    <row r="53" spans="1:16" ht="51" x14ac:dyDescent="0.25">
      <c r="A53" s="65"/>
      <c r="B53" s="70"/>
      <c r="C53" s="65"/>
      <c r="D53" s="31"/>
      <c r="E53" s="31" t="s">
        <v>18</v>
      </c>
      <c r="F53" s="31" t="s">
        <v>93</v>
      </c>
      <c r="G53" s="32">
        <f>G54</f>
        <v>0</v>
      </c>
      <c r="H53" s="32">
        <f>SUM(H54:H57)</f>
        <v>0</v>
      </c>
      <c r="I53" s="32">
        <f t="shared" si="4"/>
        <v>0</v>
      </c>
      <c r="J53" s="32">
        <f>J54</f>
        <v>50000</v>
      </c>
      <c r="K53" s="32">
        <f t="shared" si="1"/>
        <v>50000</v>
      </c>
      <c r="L53" s="32">
        <f>L54</f>
        <v>0</v>
      </c>
      <c r="M53" s="32">
        <f t="shared" si="2"/>
        <v>50000</v>
      </c>
      <c r="N53" s="32">
        <v>0</v>
      </c>
      <c r="O53" s="32">
        <v>0</v>
      </c>
      <c r="P53" s="31" t="s">
        <v>94</v>
      </c>
    </row>
    <row r="54" spans="1:16" ht="22.5" x14ac:dyDescent="0.25">
      <c r="A54" s="65"/>
      <c r="B54" s="70"/>
      <c r="C54" s="65"/>
      <c r="D54" s="33">
        <v>422</v>
      </c>
      <c r="E54" s="33"/>
      <c r="F54" s="33" t="s">
        <v>56</v>
      </c>
      <c r="G54" s="51">
        <v>0</v>
      </c>
      <c r="H54" s="51">
        <v>0</v>
      </c>
      <c r="I54" s="51">
        <f t="shared" si="0"/>
        <v>0</v>
      </c>
      <c r="J54" s="51">
        <v>50000</v>
      </c>
      <c r="K54" s="51">
        <f t="shared" si="1"/>
        <v>50000</v>
      </c>
      <c r="L54" s="51"/>
      <c r="M54" s="51">
        <f t="shared" si="2"/>
        <v>50000</v>
      </c>
      <c r="N54" s="51">
        <v>0</v>
      </c>
      <c r="O54" s="51">
        <v>0</v>
      </c>
      <c r="P54" s="33"/>
    </row>
    <row r="55" spans="1:16" ht="63.75" x14ac:dyDescent="0.25">
      <c r="A55" s="71" t="s">
        <v>36</v>
      </c>
      <c r="B55" s="71" t="s">
        <v>37</v>
      </c>
      <c r="C55" s="71" t="s">
        <v>38</v>
      </c>
      <c r="D55" s="33"/>
      <c r="E55" s="31" t="s">
        <v>18</v>
      </c>
      <c r="F55" s="31" t="s">
        <v>59</v>
      </c>
      <c r="G55" s="32">
        <v>1929750</v>
      </c>
      <c r="H55" s="32">
        <f>SUM(H56:H57)</f>
        <v>0</v>
      </c>
      <c r="I55" s="32">
        <f t="shared" si="0"/>
        <v>1929750</v>
      </c>
      <c r="J55" s="32"/>
      <c r="K55" s="32">
        <f t="shared" si="1"/>
        <v>1929750</v>
      </c>
      <c r="L55" s="32">
        <f>SUM(L56:L57)</f>
        <v>0</v>
      </c>
      <c r="M55" s="32">
        <f t="shared" si="2"/>
        <v>1929750</v>
      </c>
      <c r="N55" s="32">
        <v>0</v>
      </c>
      <c r="O55" s="32">
        <v>0</v>
      </c>
      <c r="P55" s="31" t="s">
        <v>84</v>
      </c>
    </row>
    <row r="56" spans="1:16" ht="22.5" x14ac:dyDescent="0.25">
      <c r="A56" s="71"/>
      <c r="B56" s="71"/>
      <c r="C56" s="71"/>
      <c r="D56" s="33">
        <v>323</v>
      </c>
      <c r="E56" s="33"/>
      <c r="F56" s="33" t="s">
        <v>40</v>
      </c>
      <c r="G56" s="51">
        <v>170750</v>
      </c>
      <c r="H56" s="51"/>
      <c r="I56" s="51">
        <f t="shared" si="0"/>
        <v>170750</v>
      </c>
      <c r="J56" s="51"/>
      <c r="K56" s="51">
        <f t="shared" si="1"/>
        <v>170750</v>
      </c>
      <c r="L56" s="51"/>
      <c r="M56" s="51">
        <f t="shared" si="2"/>
        <v>170750</v>
      </c>
      <c r="N56" s="51">
        <v>0</v>
      </c>
      <c r="O56" s="51">
        <v>0</v>
      </c>
      <c r="P56" s="33"/>
    </row>
    <row r="57" spans="1:16" ht="22.5" x14ac:dyDescent="0.25">
      <c r="A57" s="71"/>
      <c r="B57" s="71"/>
      <c r="C57" s="71"/>
      <c r="D57" s="33">
        <v>421</v>
      </c>
      <c r="E57" s="33"/>
      <c r="F57" s="33" t="s">
        <v>60</v>
      </c>
      <c r="G57" s="51">
        <v>1759000</v>
      </c>
      <c r="H57" s="51"/>
      <c r="I57" s="51">
        <f t="shared" si="0"/>
        <v>1759000</v>
      </c>
      <c r="J57" s="51"/>
      <c r="K57" s="51">
        <f t="shared" si="1"/>
        <v>1759000</v>
      </c>
      <c r="L57" s="51"/>
      <c r="M57" s="51">
        <f t="shared" si="2"/>
        <v>1759000</v>
      </c>
      <c r="N57" s="51">
        <v>0</v>
      </c>
      <c r="O57" s="51">
        <v>0</v>
      </c>
      <c r="P57" s="33"/>
    </row>
    <row r="58" spans="1:16" ht="51" x14ac:dyDescent="0.25">
      <c r="A58" s="42"/>
      <c r="B58" s="43"/>
      <c r="C58" s="44"/>
      <c r="D58" s="36"/>
      <c r="E58" s="36" t="s">
        <v>11</v>
      </c>
      <c r="F58" s="36" t="s">
        <v>61</v>
      </c>
      <c r="G58" s="37">
        <v>750000</v>
      </c>
      <c r="H58" s="37">
        <f>H59</f>
        <v>240000</v>
      </c>
      <c r="I58" s="37">
        <f t="shared" si="0"/>
        <v>990000</v>
      </c>
      <c r="J58" s="37">
        <f>J59</f>
        <v>480000</v>
      </c>
      <c r="K58" s="37">
        <f t="shared" si="1"/>
        <v>1470000</v>
      </c>
      <c r="L58" s="37">
        <f>L59</f>
        <v>1180000</v>
      </c>
      <c r="M58" s="37">
        <f t="shared" si="2"/>
        <v>2650000</v>
      </c>
      <c r="N58" s="37">
        <v>0</v>
      </c>
      <c r="O58" s="37">
        <v>0</v>
      </c>
      <c r="P58" s="36"/>
    </row>
    <row r="59" spans="1:16" ht="63.75" x14ac:dyDescent="0.25">
      <c r="A59" s="45"/>
      <c r="B59" s="45"/>
      <c r="C59" s="45"/>
      <c r="D59" s="29"/>
      <c r="E59" s="29" t="s">
        <v>13</v>
      </c>
      <c r="F59" s="29" t="s">
        <v>62</v>
      </c>
      <c r="G59" s="30">
        <v>750000</v>
      </c>
      <c r="H59" s="30">
        <f>H60</f>
        <v>240000</v>
      </c>
      <c r="I59" s="30">
        <f t="shared" si="0"/>
        <v>990000</v>
      </c>
      <c r="J59" s="30">
        <f>J60+J63</f>
        <v>480000</v>
      </c>
      <c r="K59" s="30">
        <f t="shared" si="1"/>
        <v>1470000</v>
      </c>
      <c r="L59" s="30">
        <f>L60+L63+L65+L69+L72</f>
        <v>1180000</v>
      </c>
      <c r="M59" s="30">
        <f t="shared" si="2"/>
        <v>2650000</v>
      </c>
      <c r="N59" s="30">
        <v>0</v>
      </c>
      <c r="O59" s="30">
        <v>0</v>
      </c>
      <c r="P59" s="29"/>
    </row>
    <row r="60" spans="1:16" ht="63.75" x14ac:dyDescent="0.25">
      <c r="A60" s="66" t="s">
        <v>43</v>
      </c>
      <c r="B60" s="67" t="s">
        <v>63</v>
      </c>
      <c r="C60" s="63" t="s">
        <v>64</v>
      </c>
      <c r="D60" s="31"/>
      <c r="E60" s="31" t="s">
        <v>18</v>
      </c>
      <c r="F60" s="31" t="s">
        <v>65</v>
      </c>
      <c r="G60" s="32">
        <v>750000</v>
      </c>
      <c r="H60" s="32">
        <f>SUM(H61:H62)</f>
        <v>240000</v>
      </c>
      <c r="I60" s="32">
        <f t="shared" si="0"/>
        <v>990000</v>
      </c>
      <c r="J60" s="32">
        <f>J61+J62</f>
        <v>380000</v>
      </c>
      <c r="K60" s="32">
        <f t="shared" si="1"/>
        <v>1370000</v>
      </c>
      <c r="L60" s="32">
        <f>L61+L62</f>
        <v>0</v>
      </c>
      <c r="M60" s="32">
        <f t="shared" si="2"/>
        <v>1370000</v>
      </c>
      <c r="N60" s="32">
        <v>0</v>
      </c>
      <c r="O60" s="32">
        <v>0</v>
      </c>
      <c r="P60" s="31" t="s">
        <v>85</v>
      </c>
    </row>
    <row r="61" spans="1:16" ht="22.5" x14ac:dyDescent="0.25">
      <c r="A61" s="59"/>
      <c r="B61" s="68"/>
      <c r="C61" s="69"/>
      <c r="D61" s="33">
        <v>323</v>
      </c>
      <c r="E61" s="33"/>
      <c r="F61" s="33" t="s">
        <v>40</v>
      </c>
      <c r="G61" s="51">
        <v>150000</v>
      </c>
      <c r="H61" s="51">
        <v>40000</v>
      </c>
      <c r="I61" s="51">
        <f t="shared" si="0"/>
        <v>190000</v>
      </c>
      <c r="J61" s="51">
        <v>30000</v>
      </c>
      <c r="K61" s="51">
        <f t="shared" si="1"/>
        <v>220000</v>
      </c>
      <c r="L61" s="51"/>
      <c r="M61" s="51">
        <f t="shared" si="2"/>
        <v>220000</v>
      </c>
      <c r="N61" s="51">
        <v>0</v>
      </c>
      <c r="O61" s="51">
        <v>0</v>
      </c>
      <c r="P61" s="33"/>
    </row>
    <row r="62" spans="1:16" ht="22.5" x14ac:dyDescent="0.25">
      <c r="A62" s="59"/>
      <c r="B62" s="68"/>
      <c r="C62" s="64"/>
      <c r="D62" s="33">
        <v>421</v>
      </c>
      <c r="E62" s="33"/>
      <c r="F62" s="33" t="s">
        <v>66</v>
      </c>
      <c r="G62" s="51">
        <v>600000</v>
      </c>
      <c r="H62" s="51">
        <v>200000</v>
      </c>
      <c r="I62" s="51">
        <f t="shared" si="0"/>
        <v>800000</v>
      </c>
      <c r="J62" s="51">
        <v>350000</v>
      </c>
      <c r="K62" s="51">
        <f t="shared" si="1"/>
        <v>1150000</v>
      </c>
      <c r="L62" s="51"/>
      <c r="M62" s="51">
        <f t="shared" si="2"/>
        <v>1150000</v>
      </c>
      <c r="N62" s="51">
        <v>0</v>
      </c>
      <c r="O62" s="51">
        <v>0</v>
      </c>
      <c r="P62" s="33"/>
    </row>
    <row r="63" spans="1:16" ht="76.5" x14ac:dyDescent="0.25">
      <c r="A63" s="59"/>
      <c r="B63" s="61"/>
      <c r="C63" s="63" t="s">
        <v>97</v>
      </c>
      <c r="D63" s="31"/>
      <c r="E63" s="31" t="s">
        <v>18</v>
      </c>
      <c r="F63" s="31" t="s">
        <v>98</v>
      </c>
      <c r="G63" s="32">
        <f>G64</f>
        <v>0</v>
      </c>
      <c r="H63" s="32">
        <f>SUM(H64:H64)</f>
        <v>0</v>
      </c>
      <c r="I63" s="32">
        <f t="shared" ref="I63:I64" si="5">G63+H63</f>
        <v>0</v>
      </c>
      <c r="J63" s="32">
        <f>J64</f>
        <v>100000</v>
      </c>
      <c r="K63" s="32">
        <f t="shared" ref="K63:K64" si="6">I63+J63</f>
        <v>100000</v>
      </c>
      <c r="L63" s="32">
        <f>L64</f>
        <v>0</v>
      </c>
      <c r="M63" s="32">
        <f t="shared" si="2"/>
        <v>100000</v>
      </c>
      <c r="N63" s="32">
        <v>0</v>
      </c>
      <c r="O63" s="32">
        <v>0</v>
      </c>
      <c r="P63" s="31" t="s">
        <v>85</v>
      </c>
    </row>
    <row r="64" spans="1:16" x14ac:dyDescent="0.25">
      <c r="A64" s="60"/>
      <c r="B64" s="62"/>
      <c r="C64" s="64"/>
      <c r="D64" s="33">
        <v>421</v>
      </c>
      <c r="E64" s="33"/>
      <c r="F64" s="33" t="s">
        <v>102</v>
      </c>
      <c r="G64" s="51">
        <v>0</v>
      </c>
      <c r="H64" s="51">
        <v>0</v>
      </c>
      <c r="I64" s="51">
        <f t="shared" si="5"/>
        <v>0</v>
      </c>
      <c r="J64" s="51">
        <v>100000</v>
      </c>
      <c r="K64" s="51">
        <f t="shared" si="6"/>
        <v>100000</v>
      </c>
      <c r="L64" s="51"/>
      <c r="M64" s="51">
        <f t="shared" si="2"/>
        <v>100000</v>
      </c>
      <c r="N64" s="51">
        <v>0</v>
      </c>
      <c r="O64" s="51">
        <v>0</v>
      </c>
      <c r="P64" s="33"/>
    </row>
    <row r="65" spans="1:16" ht="76.5" x14ac:dyDescent="0.25">
      <c r="A65" s="59"/>
      <c r="B65" s="61"/>
      <c r="C65" s="63" t="s">
        <v>101</v>
      </c>
      <c r="D65" s="54"/>
      <c r="E65" s="54" t="s">
        <v>18</v>
      </c>
      <c r="F65" s="54" t="s">
        <v>104</v>
      </c>
      <c r="G65" s="32">
        <f>G66</f>
        <v>0</v>
      </c>
      <c r="H65" s="32">
        <f>SUM(H66:H66)</f>
        <v>0</v>
      </c>
      <c r="I65" s="32">
        <f t="shared" ref="I65:I66" si="7">G65+H65</f>
        <v>0</v>
      </c>
      <c r="J65" s="32">
        <f>J66</f>
        <v>0</v>
      </c>
      <c r="K65" s="32">
        <f t="shared" ref="K65:K66" si="8">I65+J65</f>
        <v>0</v>
      </c>
      <c r="L65" s="32">
        <f>L66</f>
        <v>600000</v>
      </c>
      <c r="M65" s="32">
        <f t="shared" ref="M65:M66" si="9">K65+L65</f>
        <v>600000</v>
      </c>
      <c r="N65" s="32">
        <v>0</v>
      </c>
      <c r="O65" s="32">
        <v>0</v>
      </c>
      <c r="P65" s="54" t="s">
        <v>105</v>
      </c>
    </row>
    <row r="66" spans="1:16" ht="22.5" x14ac:dyDescent="0.25">
      <c r="A66" s="60"/>
      <c r="B66" s="62"/>
      <c r="C66" s="64"/>
      <c r="D66" s="33">
        <v>421</v>
      </c>
      <c r="E66" s="33"/>
      <c r="F66" s="33" t="s">
        <v>66</v>
      </c>
      <c r="G66" s="51">
        <v>0</v>
      </c>
      <c r="H66" s="51">
        <v>0</v>
      </c>
      <c r="I66" s="51">
        <f t="shared" si="7"/>
        <v>0</v>
      </c>
      <c r="J66" s="51">
        <v>0</v>
      </c>
      <c r="K66" s="51">
        <f t="shared" si="8"/>
        <v>0</v>
      </c>
      <c r="L66" s="51">
        <v>600000</v>
      </c>
      <c r="M66" s="51">
        <f t="shared" si="9"/>
        <v>600000</v>
      </c>
      <c r="N66" s="51">
        <v>0</v>
      </c>
      <c r="O66" s="51">
        <v>0</v>
      </c>
      <c r="P66" s="33"/>
    </row>
    <row r="67" spans="1:16" ht="25.5" x14ac:dyDescent="0.25">
      <c r="A67" s="42"/>
      <c r="B67" s="43"/>
      <c r="C67" s="44"/>
      <c r="D67" s="36"/>
      <c r="E67" s="36" t="s">
        <v>11</v>
      </c>
      <c r="F67" s="36" t="s">
        <v>110</v>
      </c>
      <c r="G67" s="37">
        <v>0</v>
      </c>
      <c r="H67" s="37">
        <f>H68</f>
        <v>0</v>
      </c>
      <c r="I67" s="37">
        <f t="shared" ref="I67:I68" si="10">G67+H67</f>
        <v>0</v>
      </c>
      <c r="J67" s="37">
        <f>J68</f>
        <v>0</v>
      </c>
      <c r="K67" s="37">
        <f t="shared" ref="K67:K68" si="11">I67+J67</f>
        <v>0</v>
      </c>
      <c r="L67" s="37">
        <f>L68</f>
        <v>470000</v>
      </c>
      <c r="M67" s="37">
        <f t="shared" ref="M67:M68" si="12">K67+L67</f>
        <v>470000</v>
      </c>
      <c r="N67" s="37">
        <v>0</v>
      </c>
      <c r="O67" s="37">
        <v>0</v>
      </c>
      <c r="P67" s="36"/>
    </row>
    <row r="68" spans="1:16" ht="51" x14ac:dyDescent="0.25">
      <c r="A68" s="45"/>
      <c r="B68" s="45"/>
      <c r="C68" s="45"/>
      <c r="D68" s="29"/>
      <c r="E68" s="29" t="s">
        <v>13</v>
      </c>
      <c r="F68" s="29" t="s">
        <v>111</v>
      </c>
      <c r="G68" s="30">
        <v>0</v>
      </c>
      <c r="H68" s="30">
        <f>H69</f>
        <v>0</v>
      </c>
      <c r="I68" s="30">
        <f t="shared" si="10"/>
        <v>0</v>
      </c>
      <c r="J68" s="30">
        <f>J69+J72</f>
        <v>0</v>
      </c>
      <c r="K68" s="30">
        <f t="shared" si="11"/>
        <v>0</v>
      </c>
      <c r="L68" s="30">
        <f>L69</f>
        <v>470000</v>
      </c>
      <c r="M68" s="30">
        <f t="shared" si="12"/>
        <v>470000</v>
      </c>
      <c r="N68" s="30">
        <v>0</v>
      </c>
      <c r="O68" s="30">
        <v>0</v>
      </c>
      <c r="P68" s="29"/>
    </row>
    <row r="69" spans="1:16" ht="89.25" x14ac:dyDescent="0.25">
      <c r="A69" s="65"/>
      <c r="B69" s="65"/>
      <c r="C69" s="65" t="s">
        <v>103</v>
      </c>
      <c r="D69" s="54"/>
      <c r="E69" s="54" t="s">
        <v>18</v>
      </c>
      <c r="F69" s="54" t="s">
        <v>106</v>
      </c>
      <c r="G69" s="32">
        <f>G70</f>
        <v>0</v>
      </c>
      <c r="H69" s="32">
        <f>SUM(H70:H70)</f>
        <v>0</v>
      </c>
      <c r="I69" s="32">
        <f t="shared" ref="I69:I70" si="13">G69+H69</f>
        <v>0</v>
      </c>
      <c r="J69" s="32">
        <f>J70</f>
        <v>0</v>
      </c>
      <c r="K69" s="32">
        <f t="shared" ref="K69:K70" si="14">I69+J69</f>
        <v>0</v>
      </c>
      <c r="L69" s="32">
        <f>L70+L71</f>
        <v>470000</v>
      </c>
      <c r="M69" s="32">
        <f t="shared" ref="M69:M70" si="15">K69+L69</f>
        <v>470000</v>
      </c>
      <c r="N69" s="32">
        <v>0</v>
      </c>
      <c r="O69" s="32">
        <v>0</v>
      </c>
      <c r="P69" s="54" t="s">
        <v>107</v>
      </c>
    </row>
    <row r="70" spans="1:16" x14ac:dyDescent="0.25">
      <c r="A70" s="65"/>
      <c r="B70" s="72"/>
      <c r="C70" s="72"/>
      <c r="D70" s="33">
        <v>421</v>
      </c>
      <c r="E70" s="33"/>
      <c r="F70" s="33" t="s">
        <v>47</v>
      </c>
      <c r="G70" s="51">
        <v>0</v>
      </c>
      <c r="H70" s="51">
        <v>0</v>
      </c>
      <c r="I70" s="51">
        <f t="shared" si="13"/>
        <v>0</v>
      </c>
      <c r="J70" s="51">
        <v>0</v>
      </c>
      <c r="K70" s="51">
        <f t="shared" si="14"/>
        <v>0</v>
      </c>
      <c r="L70" s="51">
        <v>435000</v>
      </c>
      <c r="M70" s="51">
        <f t="shared" si="15"/>
        <v>435000</v>
      </c>
      <c r="N70" s="51">
        <v>0</v>
      </c>
      <c r="O70" s="51">
        <v>0</v>
      </c>
      <c r="P70" s="33"/>
    </row>
    <row r="71" spans="1:16" ht="30.75" customHeight="1" x14ac:dyDescent="0.25">
      <c r="A71" s="73"/>
      <c r="B71" s="73"/>
      <c r="C71" s="73"/>
      <c r="D71" s="33">
        <v>323</v>
      </c>
      <c r="E71" s="33"/>
      <c r="F71" s="33" t="s">
        <v>40</v>
      </c>
      <c r="G71" s="51">
        <v>0</v>
      </c>
      <c r="H71" s="51">
        <v>0</v>
      </c>
      <c r="I71" s="51">
        <f t="shared" ref="I71" si="16">G71+H71</f>
        <v>0</v>
      </c>
      <c r="J71" s="51">
        <v>0</v>
      </c>
      <c r="K71" s="51">
        <f t="shared" ref="K71" si="17">I71+J71</f>
        <v>0</v>
      </c>
      <c r="L71" s="51">
        <v>35000</v>
      </c>
      <c r="M71" s="51">
        <f t="shared" ref="M71" si="18">K71+L71</f>
        <v>35000</v>
      </c>
      <c r="N71" s="51">
        <v>0</v>
      </c>
      <c r="O71" s="51">
        <v>0</v>
      </c>
      <c r="P71" s="33"/>
    </row>
    <row r="72" spans="1:16" ht="63.75" x14ac:dyDescent="0.25">
      <c r="A72" s="73"/>
      <c r="B72" s="73"/>
      <c r="C72" s="73"/>
      <c r="D72" s="54"/>
      <c r="E72" s="54" t="s">
        <v>18</v>
      </c>
      <c r="F72" s="54" t="s">
        <v>108</v>
      </c>
      <c r="G72" s="32">
        <f>G73</f>
        <v>0</v>
      </c>
      <c r="H72" s="32">
        <f>SUM(H73:H73)</f>
        <v>0</v>
      </c>
      <c r="I72" s="32">
        <f t="shared" ref="I72:I73" si="19">G72+H72</f>
        <v>0</v>
      </c>
      <c r="J72" s="32">
        <f>J73</f>
        <v>0</v>
      </c>
      <c r="K72" s="32">
        <f t="shared" ref="K72:K73" si="20">I72+J72</f>
        <v>0</v>
      </c>
      <c r="L72" s="32">
        <f>L73</f>
        <v>110000</v>
      </c>
      <c r="M72" s="32">
        <f t="shared" ref="M72:M73" si="21">K72+L72</f>
        <v>110000</v>
      </c>
      <c r="N72" s="32">
        <v>0</v>
      </c>
      <c r="O72" s="32">
        <v>0</v>
      </c>
      <c r="P72" s="54" t="s">
        <v>85</v>
      </c>
    </row>
    <row r="73" spans="1:16" ht="22.5" x14ac:dyDescent="0.25">
      <c r="A73" s="73"/>
      <c r="B73" s="73"/>
      <c r="C73" s="73"/>
      <c r="D73" s="33">
        <v>323</v>
      </c>
      <c r="E73" s="33"/>
      <c r="F73" s="33" t="s">
        <v>109</v>
      </c>
      <c r="G73" s="51">
        <v>0</v>
      </c>
      <c r="H73" s="51">
        <v>0</v>
      </c>
      <c r="I73" s="51">
        <f t="shared" si="19"/>
        <v>0</v>
      </c>
      <c r="J73" s="51">
        <v>0</v>
      </c>
      <c r="K73" s="51">
        <f t="shared" si="20"/>
        <v>0</v>
      </c>
      <c r="L73" s="51">
        <v>110000</v>
      </c>
      <c r="M73" s="51">
        <f t="shared" si="21"/>
        <v>110000</v>
      </c>
      <c r="N73" s="51">
        <v>0</v>
      </c>
      <c r="O73" s="51">
        <v>0</v>
      </c>
      <c r="P73" s="33"/>
    </row>
    <row r="74" spans="1:16" x14ac:dyDescent="0.25">
      <c r="A74" s="56"/>
      <c r="B74" s="55"/>
      <c r="C74" s="55"/>
      <c r="D74" s="57"/>
      <c r="E74" s="57"/>
      <c r="F74" s="57"/>
      <c r="G74" s="58"/>
      <c r="H74" s="58"/>
      <c r="I74" s="58"/>
      <c r="J74" s="58"/>
      <c r="K74" s="58"/>
      <c r="L74" s="58"/>
      <c r="M74" s="58"/>
      <c r="N74" s="58"/>
      <c r="O74" s="58"/>
      <c r="P74" s="57"/>
    </row>
    <row r="75" spans="1:16" x14ac:dyDescent="0.25">
      <c r="A75" s="56"/>
      <c r="B75" s="55"/>
      <c r="C75" s="55"/>
      <c r="D75" s="57"/>
      <c r="E75" s="5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7"/>
    </row>
    <row r="76" spans="1:16" x14ac:dyDescent="0.25">
      <c r="A76" s="56"/>
      <c r="B76" s="55"/>
      <c r="C76" s="55"/>
      <c r="D76" s="57"/>
      <c r="E76" s="57"/>
      <c r="F76" s="57"/>
      <c r="G76" s="58"/>
      <c r="H76" s="58"/>
      <c r="I76" s="58"/>
      <c r="J76" s="58"/>
      <c r="K76" s="58"/>
      <c r="L76" s="58"/>
      <c r="M76" s="58"/>
      <c r="N76" s="58"/>
      <c r="O76" s="58"/>
      <c r="P76" s="57"/>
    </row>
    <row r="77" spans="1:16" x14ac:dyDescent="0.25">
      <c r="A77" s="56"/>
      <c r="B77" s="55"/>
      <c r="C77" s="55"/>
      <c r="D77" s="57"/>
      <c r="E77" s="57"/>
      <c r="F77" s="57"/>
      <c r="G77" s="58"/>
      <c r="H77" s="58"/>
      <c r="I77" s="58"/>
      <c r="J77" s="58"/>
      <c r="K77" s="58"/>
      <c r="L77" s="58"/>
      <c r="M77" s="58"/>
      <c r="N77" s="58"/>
      <c r="O77" s="58"/>
      <c r="P77" s="57"/>
    </row>
    <row r="78" spans="1:16" x14ac:dyDescent="0.25">
      <c r="A78" s="46" t="s">
        <v>112</v>
      </c>
      <c r="B78" s="47"/>
      <c r="C78" s="47"/>
      <c r="D78" s="57"/>
      <c r="E78" s="57"/>
      <c r="F78" s="57"/>
      <c r="G78" s="58"/>
      <c r="H78" s="58"/>
      <c r="I78" s="58"/>
      <c r="J78" s="58"/>
      <c r="K78" s="58"/>
      <c r="L78" s="58"/>
      <c r="M78" s="58"/>
      <c r="N78" s="58"/>
      <c r="O78" s="58"/>
      <c r="P78" s="57"/>
    </row>
    <row r="79" spans="1:16" x14ac:dyDescent="0.25">
      <c r="A79" s="46" t="s">
        <v>91</v>
      </c>
      <c r="B79" s="47"/>
      <c r="C79" s="47"/>
      <c r="D79" s="57"/>
      <c r="E79" s="57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7"/>
    </row>
    <row r="80" spans="1:16" x14ac:dyDescent="0.25">
      <c r="A80" s="46" t="s">
        <v>92</v>
      </c>
      <c r="B80" s="48"/>
      <c r="C80" s="47"/>
      <c r="D80" s="57"/>
      <c r="E80" s="57"/>
      <c r="F80" s="57"/>
      <c r="G80" s="58"/>
      <c r="H80" s="58"/>
      <c r="I80" s="58"/>
      <c r="J80" s="58"/>
      <c r="K80" s="58"/>
      <c r="L80" s="58"/>
      <c r="M80" s="58"/>
      <c r="N80" s="58"/>
      <c r="O80" s="58"/>
      <c r="P80" s="57"/>
    </row>
    <row r="81" spans="1:16" x14ac:dyDescent="0.25">
      <c r="A81" s="4"/>
      <c r="B81" s="4"/>
      <c r="C81" s="4"/>
      <c r="D81" s="47"/>
      <c r="E81" s="47"/>
      <c r="F81" s="47"/>
      <c r="G81" s="5"/>
      <c r="H81" s="5"/>
      <c r="I81" s="5"/>
      <c r="J81" s="5"/>
      <c r="K81" s="5"/>
      <c r="L81" s="5"/>
      <c r="M81" s="5"/>
      <c r="N81" s="5"/>
      <c r="O81" s="5"/>
      <c r="P81" s="47"/>
    </row>
    <row r="82" spans="1:16" x14ac:dyDescent="0.25">
      <c r="A82" s="4"/>
      <c r="B82" s="4"/>
      <c r="C82" s="4"/>
      <c r="D82" s="47"/>
      <c r="E82" s="47"/>
      <c r="F82" s="47"/>
      <c r="G82" s="5"/>
      <c r="H82" s="5"/>
      <c r="I82" s="5"/>
      <c r="J82" s="5"/>
      <c r="K82" s="5"/>
      <c r="L82" s="5"/>
      <c r="M82" s="5"/>
      <c r="N82" s="5"/>
      <c r="O82" s="5"/>
      <c r="P82" s="47"/>
    </row>
    <row r="83" spans="1:16" x14ac:dyDescent="0.25">
      <c r="A83" s="4"/>
      <c r="B83" s="4"/>
      <c r="C83" s="4"/>
      <c r="D83" s="47"/>
      <c r="E83" s="47"/>
      <c r="F83" s="47"/>
      <c r="G83" s="5"/>
      <c r="H83" s="5"/>
      <c r="I83" s="5"/>
      <c r="J83" s="5"/>
      <c r="K83" s="5"/>
      <c r="L83" s="5"/>
      <c r="M83" s="5"/>
      <c r="N83" s="5"/>
      <c r="O83" s="5"/>
      <c r="P83" s="47"/>
    </row>
    <row r="84" spans="1:16" x14ac:dyDescent="0.25">
      <c r="D84" s="4"/>
      <c r="E84" s="4"/>
      <c r="F84" s="4"/>
      <c r="G84" s="5"/>
      <c r="H84" s="5"/>
      <c r="I84" s="5"/>
      <c r="J84" s="5"/>
      <c r="K84" s="5"/>
      <c r="L84" s="5"/>
      <c r="M84" s="5"/>
      <c r="N84" s="5" t="s">
        <v>67</v>
      </c>
      <c r="O84" s="5"/>
      <c r="P84" s="4"/>
    </row>
    <row r="85" spans="1:16" x14ac:dyDescent="0.25">
      <c r="D85" s="4"/>
      <c r="E85" s="4"/>
      <c r="F85" s="4"/>
      <c r="G85" s="5"/>
      <c r="H85" s="5"/>
      <c r="I85" s="5"/>
      <c r="J85" s="5"/>
      <c r="K85" s="5"/>
      <c r="L85" s="5"/>
      <c r="M85" s="5"/>
      <c r="N85" s="5" t="s">
        <v>68</v>
      </c>
      <c r="O85" s="5"/>
      <c r="P85" s="4"/>
    </row>
    <row r="86" spans="1:16" x14ac:dyDescent="0.25">
      <c r="D86" s="4"/>
      <c r="E86" s="4"/>
      <c r="F86" s="4"/>
      <c r="G86" s="5"/>
      <c r="H86" s="5"/>
      <c r="I86" s="5"/>
      <c r="J86" s="5"/>
      <c r="K86" s="5"/>
      <c r="L86" s="5"/>
      <c r="M86" s="5"/>
      <c r="N86" s="5" t="s">
        <v>69</v>
      </c>
      <c r="O86" s="5"/>
      <c r="P86" s="4"/>
    </row>
  </sheetData>
  <mergeCells count="32">
    <mergeCell ref="C69:C73"/>
    <mergeCell ref="B69:B73"/>
    <mergeCell ref="A69:A73"/>
    <mergeCell ref="A65:A66"/>
    <mergeCell ref="B65:B66"/>
    <mergeCell ref="C65:C66"/>
    <mergeCell ref="C41:C54"/>
    <mergeCell ref="A55:A57"/>
    <mergeCell ref="B55:B57"/>
    <mergeCell ref="C55:C57"/>
    <mergeCell ref="B20:B21"/>
    <mergeCell ref="C20:C21"/>
    <mergeCell ref="A24:A25"/>
    <mergeCell ref="B24:B25"/>
    <mergeCell ref="C24:C25"/>
    <mergeCell ref="A20:A21"/>
    <mergeCell ref="A63:A64"/>
    <mergeCell ref="B63:B64"/>
    <mergeCell ref="C63:C64"/>
    <mergeCell ref="A13:A16"/>
    <mergeCell ref="B13:B16"/>
    <mergeCell ref="C13:C16"/>
    <mergeCell ref="A17:A19"/>
    <mergeCell ref="B17:B19"/>
    <mergeCell ref="C17:C19"/>
    <mergeCell ref="A60:A62"/>
    <mergeCell ref="B60:B62"/>
    <mergeCell ref="C60:C62"/>
    <mergeCell ref="A28:A54"/>
    <mergeCell ref="B28:B54"/>
    <mergeCell ref="C28:C36"/>
    <mergeCell ref="C37:C40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2018-07-13T12:17:58Z</cp:lastPrinted>
  <dcterms:created xsi:type="dcterms:W3CDTF">2018-03-13T16:36:39Z</dcterms:created>
  <dcterms:modified xsi:type="dcterms:W3CDTF">2018-07-13T12:19:30Z</dcterms:modified>
</cp:coreProperties>
</file>