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7\I.IZMJENA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54" i="1"/>
  <c r="H53" i="1" s="1"/>
  <c r="H52" i="1" s="1"/>
  <c r="H49" i="1"/>
  <c r="H47" i="1"/>
  <c r="H44" i="1"/>
  <c r="H36" i="1"/>
  <c r="H33" i="1"/>
  <c r="H29" i="1"/>
  <c r="H26" i="1"/>
  <c r="H22" i="1"/>
  <c r="H21" i="1" s="1"/>
  <c r="H20" i="1" s="1"/>
  <c r="H18" i="1"/>
  <c r="H16" i="1"/>
  <c r="H13" i="1"/>
  <c r="H25" i="1" l="1"/>
  <c r="H24" i="1" s="1"/>
  <c r="H12" i="1"/>
  <c r="H11" i="1" s="1"/>
  <c r="I44" i="1"/>
  <c r="I18" i="1"/>
  <c r="G44" i="1"/>
  <c r="G49" i="1"/>
  <c r="H10" i="1" l="1"/>
  <c r="H9" i="1" s="1"/>
  <c r="G18" i="1"/>
  <c r="J54" i="1"/>
  <c r="J53" i="1" s="1"/>
  <c r="J52" i="1" s="1"/>
  <c r="J47" i="1"/>
  <c r="J26" i="1"/>
  <c r="J21" i="1"/>
  <c r="J16" i="1"/>
  <c r="J13" i="1"/>
  <c r="J25" i="1" l="1"/>
  <c r="J24" i="1" s="1"/>
  <c r="J12" i="1"/>
  <c r="J11" i="1" s="1"/>
  <c r="J10" i="1" s="1"/>
  <c r="I54" i="1"/>
  <c r="I53" i="1" s="1"/>
  <c r="I52" i="1" s="1"/>
  <c r="G54" i="1"/>
  <c r="G53" i="1" s="1"/>
  <c r="G52" i="1" s="1"/>
  <c r="I16" i="1"/>
  <c r="G16" i="1"/>
  <c r="G22" i="1"/>
  <c r="G26" i="1"/>
  <c r="I26" i="1"/>
  <c r="G29" i="1"/>
  <c r="G33" i="1"/>
  <c r="G36" i="1"/>
  <c r="G25" i="1" l="1"/>
  <c r="J9" i="1"/>
  <c r="I13" i="1"/>
  <c r="I12" i="1" s="1"/>
  <c r="I11" i="1" s="1"/>
  <c r="G13" i="1"/>
  <c r="G12" i="1" s="1"/>
  <c r="G11" i="1" s="1"/>
  <c r="I21" i="1"/>
  <c r="G21" i="1"/>
  <c r="G20" i="1" s="1"/>
  <c r="I47" i="1"/>
  <c r="I25" i="1" s="1"/>
  <c r="I24" i="1" s="1"/>
  <c r="G47" i="1"/>
  <c r="I10" i="1" l="1"/>
  <c r="I9" i="1" s="1"/>
  <c r="G24" i="1"/>
  <c r="G10" i="1" s="1"/>
  <c r="G9" i="1" l="1"/>
</calcChain>
</file>

<file path=xl/sharedStrings.xml><?xml version="1.0" encoding="utf-8"?>
<sst xmlns="http://schemas.openxmlformats.org/spreadsheetml/2006/main" count="118" uniqueCount="82">
  <si>
    <t>OPĆINA KNEŽEVI VINOGRADI</t>
  </si>
  <si>
    <t>PLAN RAZVOJNIH PROGRAMA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</si>
  <si>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</si>
  <si>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</si>
  <si>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</si>
  <si>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</si>
  <si>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</si>
  <si>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</si>
  <si>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</si>
  <si>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</si>
  <si>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Kapitalni projekt</t>
  </si>
  <si>
    <t>K100001 POSLOVNO-PODUZETNIČKA I REKREATIVNA ZONA KNEŽEVI VINOGRADI</t>
  </si>
  <si>
    <t>Javna rasvjeta</t>
  </si>
  <si>
    <t>Ceste</t>
  </si>
  <si>
    <t>K100002 UREĐENJE KANALSKE MREŽE</t>
  </si>
  <si>
    <t>Subvencije kreditnim i ostalim financijskim institucijama u javnom sektoru</t>
  </si>
  <si>
    <t>G03 ODRŽAVANJE KOMUNALNE INFRASTRUKTURE</t>
  </si>
  <si>
    <t>1000 ODRŽAVANJE KOMUNALNE INFRASTRUKTURE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</si>
  <si>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</si>
  <si>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</si>
  <si>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</si>
  <si>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</si>
  <si>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K100001 IZGRADNJA NERAZVRSTANIH CESTA</t>
  </si>
  <si>
    <t>Ostali slični prometni objekti</t>
  </si>
  <si>
    <t>K100010 IZGRADNJA CESTE OD BAČVE DO SRC</t>
  </si>
  <si>
    <t>Geodetsko-katastarske usluge</t>
  </si>
  <si>
    <t>K100011 IZGRADNJA NOGOSTUPA U KARANCU</t>
  </si>
  <si>
    <t>K100014 REKONSTRUKCIJA I MODERNIZACIJA ŽUP.CESTE UL.Š.PETEFIJA KN.VINOGRADI</t>
  </si>
  <si>
    <t>G05 USLUGE UNAPRJEĐENJA STANOVANJA I ZAJEDNICE</t>
  </si>
  <si>
    <t>1000 TEKUĆE I KAPITALNO ODRŽAVANJE OBJEKATA I OPREME</t>
  </si>
  <si>
    <t>Rekonstrukcija bazenske školjke</t>
  </si>
  <si>
    <t>Sportske dvorane i rekreacijski objekti</t>
  </si>
  <si>
    <t>CILJ</t>
  </si>
  <si>
    <t>MJERA</t>
  </si>
  <si>
    <t>POKAZATELJ REZULTATA</t>
  </si>
  <si>
    <t>BROJ KONTA</t>
  </si>
  <si>
    <t>izgrađena rasvjeta u Posl.zoni - broj stubova  i cesta u km</t>
  </si>
  <si>
    <t>uređena kanalska mreža u m</t>
  </si>
  <si>
    <t xml:space="preserve">izgrađene cesta u km </t>
  </si>
  <si>
    <t>izgrađena cesta u m</t>
  </si>
  <si>
    <t>izgrađen nogostup u m</t>
  </si>
  <si>
    <t>rekonstruirana i modrnizirana cesta u m</t>
  </si>
  <si>
    <t>5.3. UNAPRJEĐENJE KOMUNALNE I PROMETNE INFRASTRUKTURE</t>
  </si>
  <si>
    <t>1.2. UČINKOVITO GOSPODARENJE INFRASTRUKTURNIM RESURSIMA</t>
  </si>
  <si>
    <t>1.2.1. Proširenje i održavanje poslovnih zona</t>
  </si>
  <si>
    <t>PRIORETETI</t>
  </si>
  <si>
    <t>3. KONKURENTNA POLJOPRIVREDNA PROIZVODNJA</t>
  </si>
  <si>
    <t>3.1. RAZVOJ POLJOPRIVREDNE INFRASTRUKTURE</t>
  </si>
  <si>
    <t>3.1.1. Proširenje i održavanje sustava odvodnje  i navodnjavanja</t>
  </si>
  <si>
    <t>4. OČUVANJE OKOLIŠA</t>
  </si>
  <si>
    <t>4.2. ZAŠTITA PRIRODE I OČUVANJE OKOLIŠA</t>
  </si>
  <si>
    <t>4.2.2. Unaprjeđenje sustava održivog gospodarenja otpadom</t>
  </si>
  <si>
    <t>5. VISOKA KVALITET ŽIVLJENJA U RURALNOJ SREDINI</t>
  </si>
  <si>
    <t>5.3.4. Obnova i uređenje trgova, parkova i ostalih javnih prostora</t>
  </si>
  <si>
    <t>5.3.6. Izgradnja i održavanje lokalnih nerazvrstanih cesta</t>
  </si>
  <si>
    <t>5.4. UNAPRJEĐENJE DRUŠTVENE IFNRASTRUKTURE</t>
  </si>
  <si>
    <t>5.4.4. Izgradnja obnova i održavanje sportske infrastrukture</t>
  </si>
  <si>
    <t>1. KONKURENTNO GOSPODARSTVO</t>
  </si>
  <si>
    <t>PREDSJEDNIK</t>
  </si>
  <si>
    <t>OPĆINSKOG VIJEĆA</t>
  </si>
  <si>
    <t>K100003 ULAGANJE U SRC BAZENI POPRATNE SADRŽAJE</t>
  </si>
  <si>
    <t>rekonstruirana i modrnizirana školjka bazena, uređeni i sanirani objekti i oprema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</si>
  <si>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</si>
  <si>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</si>
  <si>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</si>
  <si>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</si>
  <si>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kapitalna donacija za nabavu opreme</t>
  </si>
  <si>
    <t>dopunjena turistička signalizacija</t>
  </si>
  <si>
    <t>sanirano smetište Zmajevac</t>
  </si>
  <si>
    <t>K100002 IZGRADNJA RECIKLAŽNOG DVORIŠTA</t>
  </si>
  <si>
    <t>izgradnja reciklažnog dvorišta</t>
  </si>
  <si>
    <t>izgrađeno reciklažno dvorište u Kneževim Vinogradima</t>
  </si>
  <si>
    <t>K100015 UREĐENJE JAVNE POVRŠINE U KARANCU</t>
  </si>
  <si>
    <t>uređena javna površina</t>
  </si>
  <si>
    <t>K100017UREĐENJE ODVODNJE OBORINSKIH VODA I IZGRADNJA PLOČNIKA U UL.P.ŠANDORA U ZMAJEVCU</t>
  </si>
  <si>
    <t>uređena oborinska odvodnja i izgrađen nogostup u m</t>
  </si>
  <si>
    <t>OPĆINE KNEŽEVI VINOGRADI 2017-2019</t>
  </si>
  <si>
    <t>K100009 IZGRADNJA PJEŠAČKE STAZE KROZ KAMENAC</t>
  </si>
  <si>
    <t>KLASA: 400-06/17-01/2</t>
  </si>
  <si>
    <t>URBROJ: 2100/06-01-01/01-17-03</t>
  </si>
  <si>
    <t>Kn.Vinogradi, 30.03.2017.</t>
  </si>
  <si>
    <t xml:space="preserve">Franja Bukta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</si>
</sst>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quotePrefix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4" fontId="5" fillId="0" borderId="5" xfId="0" applyNumberFormat="1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0" xfId="0" applyFont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wrapText="1"/>
    </xf>
    <xf numFmtId="4" fontId="5" fillId="5" borderId="5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 vertical="center" textRotation="90" wrapText="1" readingOrder="1"/>
    </xf>
    <xf numFmtId="0" fontId="5" fillId="2" borderId="4" xfId="0" applyFont="1" applyFill="1" applyBorder="1" applyAlignment="1">
      <alignment horizontal="center" vertical="center" textRotation="90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 readingOrder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horizontal="center" vertical="center" wrapText="1" readingOrder="1"/>
    </xf>
    <xf numFmtId="0" fontId="0" fillId="0" borderId="5" xfId="0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7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4" fontId="7" fillId="0" borderId="8" xfId="0" applyNumberFormat="1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topLeftCell="A37" workbookViewId="0">
      <selection activeCell="I67" sqref="I67"/>
    </sheetView>
  </sheetViews>
  <sheetFormatPr defaultRowHeight="15" x14ac:dyDescent="0.25"/>
  <cols>
    <col min="1" max="1" width="14" style="42" customWidth="1"/>
    <col min="2" max="2" width="21.7109375" style="42" customWidth="1"/>
    <col min="3" max="3" width="13" style="1" customWidth="1"/>
    <col min="4" max="4" width="6.7109375" customWidth="1"/>
    <col min="5" max="5" width="14.7109375" customWidth="1"/>
    <col min="6" max="6" width="42" customWidth="1"/>
    <col min="7" max="10" width="13.7109375" customWidth="1"/>
    <col min="11" max="11" width="23" customWidth="1"/>
  </cols>
  <sheetData>
    <row r="1" spans="1:11" s="1" customFormat="1" x14ac:dyDescent="0.25">
      <c r="A1" s="58" t="s">
        <v>0</v>
      </c>
      <c r="B1" s="42"/>
    </row>
    <row r="2" spans="1:11" x14ac:dyDescent="0.25">
      <c r="A2" s="58"/>
    </row>
    <row r="3" spans="1:11" s="2" customFormat="1" ht="21" x14ac:dyDescent="0.35">
      <c r="A3" s="60" t="s">
        <v>1</v>
      </c>
      <c r="B3" s="43"/>
    </row>
    <row r="4" spans="1:11" s="3" customFormat="1" ht="18.75" x14ac:dyDescent="0.3">
      <c r="A4" s="61" t="s">
        <v>76</v>
      </c>
      <c r="B4" s="44"/>
    </row>
    <row r="6" spans="1:11" x14ac:dyDescent="0.25">
      <c r="D6" s="6"/>
      <c r="E6" s="6"/>
      <c r="F6" s="6"/>
      <c r="G6" s="6"/>
      <c r="H6" s="6"/>
      <c r="I6" s="6"/>
      <c r="J6" s="6"/>
    </row>
    <row r="7" spans="1:11" s="7" customFormat="1" ht="25.5" x14ac:dyDescent="0.2">
      <c r="A7" s="45" t="s">
        <v>32</v>
      </c>
      <c r="B7" s="45" t="s">
        <v>45</v>
      </c>
      <c r="C7" s="11" t="s">
        <v>33</v>
      </c>
      <c r="D7" s="11" t="s">
        <v>35</v>
      </c>
      <c r="E7" s="11"/>
      <c r="F7" s="11" t="s">
        <v>2</v>
      </c>
      <c r="G7" s="45">
        <v>2017</v>
      </c>
      <c r="H7" s="45">
        <v>2017</v>
      </c>
      <c r="I7" s="45">
        <v>2018</v>
      </c>
      <c r="J7" s="45">
        <v>2019</v>
      </c>
      <c r="K7" s="45" t="s">
        <v>34</v>
      </c>
    </row>
    <row r="8" spans="1:11" s="4" customFormat="1" ht="12.75" x14ac:dyDescent="0.2">
      <c r="A8" s="46">
        <v>1</v>
      </c>
      <c r="B8" s="46">
        <v>2</v>
      </c>
      <c r="C8" s="13">
        <v>3</v>
      </c>
      <c r="D8" s="12">
        <v>4</v>
      </c>
      <c r="E8" s="13"/>
      <c r="F8" s="14">
        <v>5</v>
      </c>
      <c r="G8" s="12">
        <v>7</v>
      </c>
      <c r="H8" s="12">
        <v>7</v>
      </c>
      <c r="I8" s="12">
        <v>8</v>
      </c>
      <c r="J8" s="12">
        <v>10</v>
      </c>
      <c r="K8" s="13">
        <v>11</v>
      </c>
    </row>
    <row r="9" spans="1:11" s="7" customFormat="1" ht="12.75" x14ac:dyDescent="0.2">
      <c r="A9" s="47"/>
      <c r="B9" s="48"/>
      <c r="C9" s="31"/>
      <c r="D9" s="32"/>
      <c r="E9" s="21"/>
      <c r="F9" s="21" t="s">
        <v>3</v>
      </c>
      <c r="G9" s="33">
        <f>G10</f>
        <v>23815000</v>
      </c>
      <c r="H9" s="33">
        <f>H10</f>
        <v>23059500</v>
      </c>
      <c r="I9" s="33">
        <f>I10</f>
        <v>2840000</v>
      </c>
      <c r="J9" s="33">
        <f>J10</f>
        <v>3925000</v>
      </c>
      <c r="K9" s="21"/>
    </row>
    <row r="10" spans="1:11" s="7" customFormat="1" ht="12.75" x14ac:dyDescent="0.2">
      <c r="A10" s="49"/>
      <c r="B10" s="50"/>
      <c r="C10" s="34"/>
      <c r="D10" s="32"/>
      <c r="E10" s="21" t="s">
        <v>4</v>
      </c>
      <c r="F10" s="21" t="s">
        <v>5</v>
      </c>
      <c r="G10" s="33">
        <f>G11+G20+G24+G52</f>
        <v>23815000</v>
      </c>
      <c r="H10" s="33">
        <f>H11+H20+H24+H52</f>
        <v>23059500</v>
      </c>
      <c r="I10" s="33">
        <f>I11+I20+I24+I52</f>
        <v>2840000</v>
      </c>
      <c r="J10" s="33">
        <f>J11+J20+J24+J52</f>
        <v>3925000</v>
      </c>
      <c r="K10" s="21"/>
    </row>
    <row r="11" spans="1:11" s="7" customFormat="1" ht="12.75" x14ac:dyDescent="0.2">
      <c r="A11" s="51"/>
      <c r="B11" s="51"/>
      <c r="C11" s="9"/>
      <c r="D11" s="28"/>
      <c r="E11" s="29" t="s">
        <v>6</v>
      </c>
      <c r="F11" s="29" t="s">
        <v>7</v>
      </c>
      <c r="G11" s="30">
        <f>G12</f>
        <v>1265000</v>
      </c>
      <c r="H11" s="30">
        <f>H12</f>
        <v>1265000</v>
      </c>
      <c r="I11" s="30">
        <f>I12</f>
        <v>1565000</v>
      </c>
      <c r="J11" s="30">
        <f>J12</f>
        <v>3050000</v>
      </c>
      <c r="K11" s="29"/>
    </row>
    <row r="12" spans="1:11" s="7" customFormat="1" ht="12.75" x14ac:dyDescent="0.2">
      <c r="A12" s="52"/>
      <c r="B12" s="53"/>
      <c r="C12" s="27"/>
      <c r="D12" s="25"/>
      <c r="E12" s="19" t="s">
        <v>8</v>
      </c>
      <c r="F12" s="19" t="s">
        <v>9</v>
      </c>
      <c r="G12" s="20">
        <f>G13+G16+G18</f>
        <v>1265000</v>
      </c>
      <c r="H12" s="20">
        <f>H13+H16+H18</f>
        <v>1265000</v>
      </c>
      <c r="I12" s="20">
        <f>I13+I16+I18</f>
        <v>1565000</v>
      </c>
      <c r="J12" s="20">
        <f>J13+J16+J18</f>
        <v>3050000</v>
      </c>
      <c r="K12" s="19"/>
    </row>
    <row r="13" spans="1:11" s="7" customFormat="1" ht="38.25" x14ac:dyDescent="0.2">
      <c r="A13" s="65" t="s">
        <v>57</v>
      </c>
      <c r="B13" s="65" t="s">
        <v>43</v>
      </c>
      <c r="C13" s="67" t="s">
        <v>44</v>
      </c>
      <c r="D13" s="15"/>
      <c r="E13" s="10" t="s">
        <v>10</v>
      </c>
      <c r="F13" s="10" t="s">
        <v>11</v>
      </c>
      <c r="G13" s="16">
        <f>G14+G15</f>
        <v>1200000</v>
      </c>
      <c r="H13" s="16">
        <f>H14+H15</f>
        <v>1200000</v>
      </c>
      <c r="I13" s="16">
        <f>I14+I15</f>
        <v>1500000</v>
      </c>
      <c r="J13" s="16">
        <f>J14+J15</f>
        <v>3000000</v>
      </c>
      <c r="K13" s="10" t="s">
        <v>36</v>
      </c>
    </row>
    <row r="14" spans="1:11" s="39" customFormat="1" ht="11.25" x14ac:dyDescent="0.2">
      <c r="A14" s="65"/>
      <c r="B14" s="65"/>
      <c r="C14" s="67"/>
      <c r="D14" s="36">
        <v>421</v>
      </c>
      <c r="E14" s="37"/>
      <c r="F14" s="37" t="s">
        <v>12</v>
      </c>
      <c r="G14" s="38">
        <v>200000</v>
      </c>
      <c r="H14" s="38">
        <v>200000</v>
      </c>
      <c r="I14" s="38">
        <v>500000</v>
      </c>
      <c r="J14" s="38">
        <v>1000000</v>
      </c>
      <c r="K14" s="37"/>
    </row>
    <row r="15" spans="1:11" s="39" customFormat="1" ht="11.25" x14ac:dyDescent="0.2">
      <c r="A15" s="65"/>
      <c r="B15" s="65"/>
      <c r="C15" s="67"/>
      <c r="D15" s="36">
        <v>421</v>
      </c>
      <c r="E15" s="37"/>
      <c r="F15" s="37" t="s">
        <v>13</v>
      </c>
      <c r="G15" s="38">
        <v>1000000</v>
      </c>
      <c r="H15" s="38">
        <v>1000000</v>
      </c>
      <c r="I15" s="38">
        <v>1000000</v>
      </c>
      <c r="J15" s="38">
        <v>2000000</v>
      </c>
      <c r="K15" s="37"/>
    </row>
    <row r="16" spans="1:11" s="7" customFormat="1" ht="25.5" x14ac:dyDescent="0.2">
      <c r="A16" s="65" t="s">
        <v>46</v>
      </c>
      <c r="B16" s="65" t="s">
        <v>47</v>
      </c>
      <c r="C16" s="67" t="s">
        <v>48</v>
      </c>
      <c r="D16" s="15"/>
      <c r="E16" s="10" t="s">
        <v>10</v>
      </c>
      <c r="F16" s="10" t="s">
        <v>14</v>
      </c>
      <c r="G16" s="16">
        <f>G17</f>
        <v>50000</v>
      </c>
      <c r="H16" s="16">
        <f>H17</f>
        <v>50000</v>
      </c>
      <c r="I16" s="16">
        <f>I17</f>
        <v>50000</v>
      </c>
      <c r="J16" s="16">
        <f>J17</f>
        <v>50000</v>
      </c>
      <c r="K16" s="10" t="s">
        <v>37</v>
      </c>
    </row>
    <row r="17" spans="1:11" s="39" customFormat="1" ht="48" customHeight="1" x14ac:dyDescent="0.2">
      <c r="A17" s="65"/>
      <c r="B17" s="65"/>
      <c r="C17" s="67"/>
      <c r="D17" s="36">
        <v>351</v>
      </c>
      <c r="E17" s="37"/>
      <c r="F17" s="37" t="s">
        <v>15</v>
      </c>
      <c r="G17" s="38">
        <v>50000</v>
      </c>
      <c r="H17" s="38">
        <v>50000</v>
      </c>
      <c r="I17" s="38">
        <v>50000</v>
      </c>
      <c r="J17" s="38">
        <v>50000</v>
      </c>
      <c r="K17" s="37"/>
    </row>
    <row r="18" spans="1:11" s="7" customFormat="1" ht="38.25" customHeight="1" x14ac:dyDescent="0.2">
      <c r="A18" s="69" t="s">
        <v>62</v>
      </c>
      <c r="B18" s="69" t="s">
        <v>63</v>
      </c>
      <c r="C18" s="72" t="s">
        <v>64</v>
      </c>
      <c r="D18" s="15"/>
      <c r="E18" s="10" t="s">
        <v>10</v>
      </c>
      <c r="F18" s="10" t="s">
        <v>65</v>
      </c>
      <c r="G18" s="16">
        <f>G19</f>
        <v>15000</v>
      </c>
      <c r="H18" s="16">
        <f>H19</f>
        <v>15000</v>
      </c>
      <c r="I18" s="16">
        <f>I19</f>
        <v>15000</v>
      </c>
      <c r="J18" s="16">
        <v>0</v>
      </c>
      <c r="K18" s="10" t="s">
        <v>67</v>
      </c>
    </row>
    <row r="19" spans="1:11" s="39" customFormat="1" ht="11.25" x14ac:dyDescent="0.2">
      <c r="A19" s="71"/>
      <c r="B19" s="71"/>
      <c r="C19" s="73"/>
      <c r="D19" s="36">
        <v>382</v>
      </c>
      <c r="E19" s="37"/>
      <c r="F19" s="37" t="s">
        <v>66</v>
      </c>
      <c r="G19" s="38">
        <v>15000</v>
      </c>
      <c r="H19" s="38">
        <v>15000</v>
      </c>
      <c r="I19" s="38">
        <v>15000</v>
      </c>
      <c r="J19" s="38">
        <v>0</v>
      </c>
      <c r="K19" s="37"/>
    </row>
    <row r="20" spans="1:11" s="7" customFormat="1" ht="12.75" x14ac:dyDescent="0.2">
      <c r="A20" s="40"/>
      <c r="B20" s="40"/>
      <c r="C20" s="9"/>
      <c r="D20" s="26"/>
      <c r="E20" s="17" t="s">
        <v>6</v>
      </c>
      <c r="F20" s="17" t="s">
        <v>16</v>
      </c>
      <c r="G20" s="18">
        <f>G21</f>
        <v>2780000</v>
      </c>
      <c r="H20" s="18">
        <f>H21</f>
        <v>1650000</v>
      </c>
      <c r="I20" s="18">
        <v>0</v>
      </c>
      <c r="J20" s="18">
        <v>0</v>
      </c>
      <c r="K20" s="17"/>
    </row>
    <row r="21" spans="1:11" s="7" customFormat="1" ht="12.75" x14ac:dyDescent="0.2">
      <c r="A21" s="54"/>
      <c r="B21" s="41"/>
      <c r="C21" s="27"/>
      <c r="D21" s="25"/>
      <c r="E21" s="19" t="s">
        <v>8</v>
      </c>
      <c r="F21" s="19" t="s">
        <v>17</v>
      </c>
      <c r="G21" s="20">
        <f>G22</f>
        <v>2780000</v>
      </c>
      <c r="H21" s="20">
        <f>H22</f>
        <v>1650000</v>
      </c>
      <c r="I21" s="20">
        <f>I22</f>
        <v>0</v>
      </c>
      <c r="J21" s="20">
        <f>J22</f>
        <v>0</v>
      </c>
      <c r="K21" s="19"/>
    </row>
    <row r="22" spans="1:11" s="7" customFormat="1" ht="25.5" x14ac:dyDescent="0.2">
      <c r="A22" s="68" t="s">
        <v>49</v>
      </c>
      <c r="B22" s="68" t="s">
        <v>50</v>
      </c>
      <c r="C22" s="67" t="s">
        <v>51</v>
      </c>
      <c r="D22" s="15"/>
      <c r="E22" s="10" t="s">
        <v>10</v>
      </c>
      <c r="F22" s="10" t="s">
        <v>18</v>
      </c>
      <c r="G22" s="16">
        <f>SUM(G23)</f>
        <v>2780000</v>
      </c>
      <c r="H22" s="16">
        <f>SUM(H23)</f>
        <v>1650000</v>
      </c>
      <c r="I22" s="16">
        <v>0</v>
      </c>
      <c r="J22" s="16">
        <v>0</v>
      </c>
      <c r="K22" s="10" t="s">
        <v>68</v>
      </c>
    </row>
    <row r="23" spans="1:11" s="39" customFormat="1" ht="59.25" customHeight="1" x14ac:dyDescent="0.2">
      <c r="A23" s="68"/>
      <c r="B23" s="68"/>
      <c r="C23" s="67"/>
      <c r="D23" s="36">
        <v>323</v>
      </c>
      <c r="E23" s="37"/>
      <c r="F23" s="37" t="s">
        <v>19</v>
      </c>
      <c r="G23" s="38">
        <v>2780000</v>
      </c>
      <c r="H23" s="38">
        <v>1650000</v>
      </c>
      <c r="I23" s="38">
        <v>0</v>
      </c>
      <c r="J23" s="38">
        <v>0</v>
      </c>
      <c r="K23" s="37"/>
    </row>
    <row r="24" spans="1:11" s="7" customFormat="1" ht="12.75" x14ac:dyDescent="0.2">
      <c r="A24" s="40"/>
      <c r="B24" s="40"/>
      <c r="C24" s="9"/>
      <c r="D24" s="26"/>
      <c r="E24" s="17" t="s">
        <v>6</v>
      </c>
      <c r="F24" s="17" t="s">
        <v>20</v>
      </c>
      <c r="G24" s="18">
        <f>G25</f>
        <v>14770000</v>
      </c>
      <c r="H24" s="18">
        <f>H25</f>
        <v>15985000</v>
      </c>
      <c r="I24" s="18">
        <f>I25</f>
        <v>975000</v>
      </c>
      <c r="J24" s="18">
        <f>J25</f>
        <v>875000</v>
      </c>
      <c r="K24" s="17"/>
    </row>
    <row r="25" spans="1:11" s="7" customFormat="1" ht="25.5" x14ac:dyDescent="0.2">
      <c r="A25" s="54"/>
      <c r="B25" s="41"/>
      <c r="C25" s="27"/>
      <c r="D25" s="25"/>
      <c r="E25" s="19" t="s">
        <v>8</v>
      </c>
      <c r="F25" s="19" t="s">
        <v>21</v>
      </c>
      <c r="G25" s="20">
        <f>G26+G29+G36+G33+G44+G49+G47</f>
        <v>14770000</v>
      </c>
      <c r="H25" s="20">
        <f>H26+H29+H36+H33+H44+H49+H47+H39</f>
        <v>15985000</v>
      </c>
      <c r="I25" s="20">
        <f>I26+I29+I33+I36+I44+I47</f>
        <v>975000</v>
      </c>
      <c r="J25" s="20">
        <f>J26+J29+J33+J36+J44+J47</f>
        <v>875000</v>
      </c>
      <c r="K25" s="19"/>
    </row>
    <row r="26" spans="1:11" s="7" customFormat="1" ht="12.75" customHeight="1" x14ac:dyDescent="0.2">
      <c r="A26" s="65" t="s">
        <v>52</v>
      </c>
      <c r="B26" s="66" t="s">
        <v>42</v>
      </c>
      <c r="C26" s="65" t="s">
        <v>54</v>
      </c>
      <c r="D26" s="15"/>
      <c r="E26" s="10" t="s">
        <v>10</v>
      </c>
      <c r="F26" s="10" t="s">
        <v>22</v>
      </c>
      <c r="G26" s="16">
        <f>SUM(G27:G28)</f>
        <v>200000</v>
      </c>
      <c r="H26" s="16">
        <f>SUM(H27:H28)</f>
        <v>200000</v>
      </c>
      <c r="I26" s="16">
        <f>I27+I28</f>
        <v>625000</v>
      </c>
      <c r="J26" s="16">
        <f>J27+J28</f>
        <v>625000</v>
      </c>
      <c r="K26" s="10" t="s">
        <v>38</v>
      </c>
    </row>
    <row r="27" spans="1:11" s="39" customFormat="1" ht="12.75" customHeight="1" x14ac:dyDescent="0.2">
      <c r="A27" s="65"/>
      <c r="B27" s="66"/>
      <c r="C27" s="65"/>
      <c r="D27" s="36">
        <v>421</v>
      </c>
      <c r="E27" s="37"/>
      <c r="F27" s="37" t="s">
        <v>13</v>
      </c>
      <c r="G27" s="38">
        <v>175000</v>
      </c>
      <c r="H27" s="38">
        <v>175000</v>
      </c>
      <c r="I27" s="38">
        <v>450000</v>
      </c>
      <c r="J27" s="38">
        <v>450000</v>
      </c>
      <c r="K27" s="37"/>
    </row>
    <row r="28" spans="1:11" s="39" customFormat="1" ht="12.75" customHeight="1" x14ac:dyDescent="0.2">
      <c r="A28" s="65"/>
      <c r="B28" s="66"/>
      <c r="C28" s="65"/>
      <c r="D28" s="36">
        <v>323</v>
      </c>
      <c r="E28" s="37"/>
      <c r="F28" s="37" t="s">
        <v>19</v>
      </c>
      <c r="G28" s="38">
        <v>25000</v>
      </c>
      <c r="H28" s="38">
        <v>25000</v>
      </c>
      <c r="I28" s="38">
        <v>175000</v>
      </c>
      <c r="J28" s="38">
        <v>175000</v>
      </c>
      <c r="K28" s="37"/>
    </row>
    <row r="29" spans="1:11" s="7" customFormat="1" ht="12.75" customHeight="1" x14ac:dyDescent="0.2">
      <c r="A29" s="65"/>
      <c r="B29" s="66"/>
      <c r="C29" s="65"/>
      <c r="D29" s="15"/>
      <c r="E29" s="10" t="s">
        <v>10</v>
      </c>
      <c r="F29" s="10" t="s">
        <v>24</v>
      </c>
      <c r="G29" s="16">
        <f>SUM(G30:G32)</f>
        <v>5620000</v>
      </c>
      <c r="H29" s="16">
        <f>SUM(H30:H32)</f>
        <v>5620000</v>
      </c>
      <c r="I29" s="16">
        <v>0</v>
      </c>
      <c r="J29" s="16">
        <v>0</v>
      </c>
      <c r="K29" s="10" t="s">
        <v>39</v>
      </c>
    </row>
    <row r="30" spans="1:11" s="39" customFormat="1" ht="12.75" customHeight="1" x14ac:dyDescent="0.2">
      <c r="A30" s="65"/>
      <c r="B30" s="66"/>
      <c r="C30" s="65"/>
      <c r="D30" s="36">
        <v>323</v>
      </c>
      <c r="E30" s="37"/>
      <c r="F30" s="37" t="s">
        <v>25</v>
      </c>
      <c r="G30" s="38">
        <v>0</v>
      </c>
      <c r="H30" s="38">
        <v>0</v>
      </c>
      <c r="I30" s="38"/>
      <c r="J30" s="38">
        <v>0</v>
      </c>
      <c r="K30" s="37"/>
    </row>
    <row r="31" spans="1:11" s="39" customFormat="1" ht="12.75" customHeight="1" x14ac:dyDescent="0.2">
      <c r="A31" s="65"/>
      <c r="B31" s="66"/>
      <c r="C31" s="65"/>
      <c r="D31" s="36">
        <v>421</v>
      </c>
      <c r="E31" s="37"/>
      <c r="F31" s="37" t="s">
        <v>13</v>
      </c>
      <c r="G31" s="38">
        <v>5500000</v>
      </c>
      <c r="H31" s="38">
        <v>5500000</v>
      </c>
      <c r="I31" s="38">
        <v>0</v>
      </c>
      <c r="J31" s="38">
        <v>0</v>
      </c>
      <c r="K31" s="37"/>
    </row>
    <row r="32" spans="1:11" s="39" customFormat="1" ht="12.75" customHeight="1" x14ac:dyDescent="0.2">
      <c r="A32" s="65"/>
      <c r="B32" s="66"/>
      <c r="C32" s="65"/>
      <c r="D32" s="36">
        <v>323</v>
      </c>
      <c r="E32" s="37"/>
      <c r="F32" s="37" t="s">
        <v>19</v>
      </c>
      <c r="G32" s="38">
        <v>120000</v>
      </c>
      <c r="H32" s="38">
        <v>120000</v>
      </c>
      <c r="I32" s="38">
        <v>0</v>
      </c>
      <c r="J32" s="38">
        <v>0</v>
      </c>
      <c r="K32" s="37"/>
    </row>
    <row r="33" spans="1:11" s="5" customFormat="1" ht="25.5" customHeight="1" x14ac:dyDescent="0.2">
      <c r="A33" s="65"/>
      <c r="B33" s="66"/>
      <c r="C33" s="65"/>
      <c r="D33" s="15"/>
      <c r="E33" s="10" t="s">
        <v>10</v>
      </c>
      <c r="F33" s="10" t="s">
        <v>27</v>
      </c>
      <c r="G33" s="16">
        <f>SUM(G34:G35)</f>
        <v>4000000</v>
      </c>
      <c r="H33" s="16">
        <f>SUM(H34:H35)</f>
        <v>4000000</v>
      </c>
      <c r="I33" s="16">
        <v>0</v>
      </c>
      <c r="J33" s="16">
        <v>0</v>
      </c>
      <c r="K33" s="10" t="s">
        <v>41</v>
      </c>
    </row>
    <row r="34" spans="1:11" s="5" customFormat="1" ht="16.5" customHeight="1" x14ac:dyDescent="0.2">
      <c r="A34" s="65"/>
      <c r="B34" s="66"/>
      <c r="C34" s="65"/>
      <c r="D34" s="36">
        <v>421</v>
      </c>
      <c r="E34" s="37"/>
      <c r="F34" s="37" t="s">
        <v>13</v>
      </c>
      <c r="G34" s="38">
        <v>3850000</v>
      </c>
      <c r="H34" s="38">
        <v>3850000</v>
      </c>
      <c r="I34" s="38"/>
      <c r="J34" s="38"/>
      <c r="K34" s="62"/>
    </row>
    <row r="35" spans="1:11" s="5" customFormat="1" ht="15" customHeight="1" x14ac:dyDescent="0.2">
      <c r="A35" s="65"/>
      <c r="B35" s="66"/>
      <c r="C35" s="65"/>
      <c r="D35" s="36">
        <v>323</v>
      </c>
      <c r="E35" s="37"/>
      <c r="F35" s="37" t="s">
        <v>19</v>
      </c>
      <c r="G35" s="38">
        <v>150000</v>
      </c>
      <c r="H35" s="38">
        <v>150000</v>
      </c>
      <c r="I35" s="38"/>
      <c r="J35" s="38"/>
      <c r="K35" s="62"/>
    </row>
    <row r="36" spans="1:11" s="5" customFormat="1" ht="12.75" x14ac:dyDescent="0.2">
      <c r="A36" s="65"/>
      <c r="B36" s="66"/>
      <c r="C36" s="65" t="s">
        <v>53</v>
      </c>
      <c r="D36" s="15"/>
      <c r="E36" s="10" t="s">
        <v>10</v>
      </c>
      <c r="F36" s="10" t="s">
        <v>26</v>
      </c>
      <c r="G36" s="16">
        <f>SUM(G37:G38)</f>
        <v>500000</v>
      </c>
      <c r="H36" s="16">
        <f>SUM(H37:H38)</f>
        <v>555000</v>
      </c>
      <c r="I36" s="16">
        <v>0</v>
      </c>
      <c r="J36" s="16">
        <v>0</v>
      </c>
      <c r="K36" s="10" t="s">
        <v>40</v>
      </c>
    </row>
    <row r="37" spans="1:11" s="39" customFormat="1" ht="11.25" x14ac:dyDescent="0.2">
      <c r="A37" s="65"/>
      <c r="B37" s="66"/>
      <c r="C37" s="65"/>
      <c r="D37" s="36">
        <v>421</v>
      </c>
      <c r="E37" s="37"/>
      <c r="F37" s="37" t="s">
        <v>23</v>
      </c>
      <c r="G37" s="38">
        <v>480000</v>
      </c>
      <c r="H37" s="38">
        <v>535000</v>
      </c>
      <c r="I37" s="38">
        <v>0</v>
      </c>
      <c r="J37" s="38">
        <v>0</v>
      </c>
      <c r="K37" s="37"/>
    </row>
    <row r="38" spans="1:11" s="39" customFormat="1" ht="11.25" x14ac:dyDescent="0.2">
      <c r="A38" s="65"/>
      <c r="B38" s="66"/>
      <c r="C38" s="65"/>
      <c r="D38" s="36">
        <v>323</v>
      </c>
      <c r="E38" s="37"/>
      <c r="F38" s="37" t="s">
        <v>19</v>
      </c>
      <c r="G38" s="38">
        <v>20000</v>
      </c>
      <c r="H38" s="38">
        <v>20000</v>
      </c>
      <c r="I38" s="38">
        <v>0</v>
      </c>
      <c r="J38" s="38">
        <v>0</v>
      </c>
      <c r="K38" s="37"/>
    </row>
    <row r="39" spans="1:11" s="39" customFormat="1" ht="25.5" x14ac:dyDescent="0.2">
      <c r="A39" s="65"/>
      <c r="B39" s="66"/>
      <c r="C39" s="65"/>
      <c r="D39" s="15"/>
      <c r="E39" s="64" t="s">
        <v>10</v>
      </c>
      <c r="F39" s="64" t="s">
        <v>77</v>
      </c>
      <c r="G39" s="16"/>
      <c r="H39" s="16">
        <f>SUM(H40:H41)</f>
        <v>1160000</v>
      </c>
      <c r="I39" s="16"/>
      <c r="J39" s="16"/>
      <c r="K39" s="64"/>
    </row>
    <row r="40" spans="1:11" s="39" customFormat="1" ht="11.25" x14ac:dyDescent="0.2">
      <c r="A40" s="65"/>
      <c r="B40" s="66"/>
      <c r="C40" s="65"/>
      <c r="D40" s="36">
        <v>323</v>
      </c>
      <c r="E40" s="37"/>
      <c r="F40" s="37" t="s">
        <v>19</v>
      </c>
      <c r="G40" s="38"/>
      <c r="H40" s="38">
        <v>60000</v>
      </c>
      <c r="I40" s="38"/>
      <c r="J40" s="38"/>
      <c r="K40" s="37"/>
    </row>
    <row r="41" spans="1:11" s="39" customFormat="1" ht="11.25" x14ac:dyDescent="0.2">
      <c r="A41" s="65"/>
      <c r="B41" s="66"/>
      <c r="C41" s="65"/>
      <c r="D41" s="76">
        <v>421</v>
      </c>
      <c r="E41" s="79"/>
      <c r="F41" s="79" t="s">
        <v>23</v>
      </c>
      <c r="G41" s="81"/>
      <c r="H41" s="81">
        <v>1100000</v>
      </c>
      <c r="I41" s="81"/>
      <c r="J41" s="81"/>
      <c r="K41" s="79"/>
    </row>
    <row r="42" spans="1:11" s="39" customFormat="1" ht="11.25" hidden="1" x14ac:dyDescent="0.2">
      <c r="A42" s="65"/>
      <c r="B42" s="66"/>
      <c r="C42" s="65"/>
      <c r="D42" s="77"/>
      <c r="E42" s="80"/>
      <c r="F42" s="80"/>
      <c r="G42" s="80"/>
      <c r="H42" s="80"/>
      <c r="I42" s="80"/>
      <c r="J42" s="80"/>
      <c r="K42" s="80"/>
    </row>
    <row r="43" spans="1:11" s="39" customFormat="1" ht="11.25" hidden="1" x14ac:dyDescent="0.2">
      <c r="A43" s="65"/>
      <c r="B43" s="66"/>
      <c r="C43" s="65"/>
      <c r="D43" s="78"/>
      <c r="E43" s="73"/>
      <c r="F43" s="73"/>
      <c r="G43" s="73"/>
      <c r="H43" s="73"/>
      <c r="I43" s="73"/>
      <c r="J43" s="73"/>
      <c r="K43" s="73"/>
    </row>
    <row r="44" spans="1:11" s="7" customFormat="1" ht="39.75" customHeight="1" x14ac:dyDescent="0.2">
      <c r="A44" s="65"/>
      <c r="B44" s="66"/>
      <c r="C44" s="65"/>
      <c r="D44" s="15"/>
      <c r="E44" s="10" t="s">
        <v>10</v>
      </c>
      <c r="F44" s="10" t="s">
        <v>74</v>
      </c>
      <c r="G44" s="16">
        <f>G45+G46</f>
        <v>2500000</v>
      </c>
      <c r="H44" s="16">
        <f>H45+H46</f>
        <v>2500000</v>
      </c>
      <c r="I44" s="16">
        <f>I45+I46</f>
        <v>100000</v>
      </c>
      <c r="J44" s="16">
        <v>0</v>
      </c>
      <c r="K44" s="10" t="s">
        <v>75</v>
      </c>
    </row>
    <row r="45" spans="1:11" s="7" customFormat="1" ht="12.75" x14ac:dyDescent="0.2">
      <c r="A45" s="65"/>
      <c r="B45" s="66"/>
      <c r="C45" s="65"/>
      <c r="D45" s="36">
        <v>323</v>
      </c>
      <c r="E45" s="37"/>
      <c r="F45" s="37" t="s">
        <v>19</v>
      </c>
      <c r="G45" s="38">
        <v>100000</v>
      </c>
      <c r="H45" s="38">
        <v>100000</v>
      </c>
      <c r="I45" s="38">
        <v>100000</v>
      </c>
      <c r="J45" s="38"/>
      <c r="K45" s="37"/>
    </row>
    <row r="46" spans="1:11" s="35" customFormat="1" ht="11.25" x14ac:dyDescent="0.2">
      <c r="A46" s="65"/>
      <c r="B46" s="66"/>
      <c r="C46" s="65"/>
      <c r="D46" s="36">
        <v>421</v>
      </c>
      <c r="E46" s="37"/>
      <c r="F46" s="37" t="s">
        <v>23</v>
      </c>
      <c r="G46" s="38">
        <v>2400000</v>
      </c>
      <c r="H46" s="38">
        <v>2400000</v>
      </c>
      <c r="I46" s="38">
        <v>0</v>
      </c>
      <c r="J46" s="38">
        <v>0</v>
      </c>
      <c r="K46" s="37"/>
    </row>
    <row r="47" spans="1:11" s="7" customFormat="1" ht="12.75" x14ac:dyDescent="0.2">
      <c r="A47" s="65"/>
      <c r="B47" s="66"/>
      <c r="C47" s="65"/>
      <c r="D47" s="15"/>
      <c r="E47" s="10" t="s">
        <v>10</v>
      </c>
      <c r="F47" s="10" t="s">
        <v>72</v>
      </c>
      <c r="G47" s="16">
        <f>SUM(G48)</f>
        <v>50000</v>
      </c>
      <c r="H47" s="16">
        <f>SUM(H48)</f>
        <v>50000</v>
      </c>
      <c r="I47" s="16">
        <f>SUM(I48)</f>
        <v>250000</v>
      </c>
      <c r="J47" s="16">
        <f>SUM(J48)</f>
        <v>250000</v>
      </c>
      <c r="K47" s="10" t="s">
        <v>73</v>
      </c>
    </row>
    <row r="48" spans="1:11" s="39" customFormat="1" ht="11.25" x14ac:dyDescent="0.2">
      <c r="A48" s="65"/>
      <c r="B48" s="66"/>
      <c r="C48" s="65"/>
      <c r="D48" s="36">
        <v>421</v>
      </c>
      <c r="E48" s="37"/>
      <c r="F48" s="37" t="s">
        <v>23</v>
      </c>
      <c r="G48" s="38">
        <v>50000</v>
      </c>
      <c r="H48" s="38">
        <v>50000</v>
      </c>
      <c r="I48" s="38">
        <v>250000</v>
      </c>
      <c r="J48" s="38">
        <v>250000</v>
      </c>
      <c r="K48" s="37"/>
    </row>
    <row r="49" spans="1:11" s="39" customFormat="1" ht="35.25" customHeight="1" x14ac:dyDescent="0.2">
      <c r="A49" s="68" t="s">
        <v>49</v>
      </c>
      <c r="B49" s="68" t="s">
        <v>50</v>
      </c>
      <c r="C49" s="67" t="s">
        <v>51</v>
      </c>
      <c r="D49" s="36"/>
      <c r="E49" s="63" t="s">
        <v>10</v>
      </c>
      <c r="F49" s="63" t="s">
        <v>69</v>
      </c>
      <c r="G49" s="16">
        <f>G50+G51</f>
        <v>1900000</v>
      </c>
      <c r="H49" s="16">
        <f>H50+H51</f>
        <v>1900000</v>
      </c>
      <c r="I49" s="16"/>
      <c r="J49" s="16"/>
      <c r="K49" s="63" t="s">
        <v>71</v>
      </c>
    </row>
    <row r="50" spans="1:11" s="39" customFormat="1" ht="23.25" customHeight="1" x14ac:dyDescent="0.2">
      <c r="A50" s="68"/>
      <c r="B50" s="68"/>
      <c r="C50" s="67"/>
      <c r="D50" s="36">
        <v>323</v>
      </c>
      <c r="E50" s="37"/>
      <c r="F50" s="37" t="s">
        <v>19</v>
      </c>
      <c r="G50" s="38">
        <v>100000</v>
      </c>
      <c r="H50" s="38">
        <v>100000</v>
      </c>
      <c r="I50" s="38"/>
      <c r="J50" s="38"/>
      <c r="K50" s="37"/>
    </row>
    <row r="51" spans="1:11" s="39" customFormat="1" ht="20.25" customHeight="1" x14ac:dyDescent="0.2">
      <c r="A51" s="74"/>
      <c r="B51" s="74"/>
      <c r="C51" s="75"/>
      <c r="D51" s="36">
        <v>421</v>
      </c>
      <c r="E51" s="37"/>
      <c r="F51" s="37" t="s">
        <v>70</v>
      </c>
      <c r="G51" s="38">
        <v>1800000</v>
      </c>
      <c r="H51" s="38">
        <v>1800000</v>
      </c>
      <c r="I51" s="38"/>
      <c r="J51" s="38"/>
      <c r="K51" s="37"/>
    </row>
    <row r="52" spans="1:11" ht="26.25" x14ac:dyDescent="0.25">
      <c r="A52" s="55"/>
      <c r="B52" s="56"/>
      <c r="C52" s="23"/>
      <c r="D52" s="24"/>
      <c r="E52" s="17" t="s">
        <v>6</v>
      </c>
      <c r="F52" s="17" t="s">
        <v>28</v>
      </c>
      <c r="G52" s="18">
        <f t="shared" ref="G52:J52" si="0">G53</f>
        <v>5000000</v>
      </c>
      <c r="H52" s="18">
        <f t="shared" si="0"/>
        <v>4159500</v>
      </c>
      <c r="I52" s="18">
        <f t="shared" si="0"/>
        <v>300000</v>
      </c>
      <c r="J52" s="18">
        <f t="shared" si="0"/>
        <v>0</v>
      </c>
      <c r="K52" s="17"/>
    </row>
    <row r="53" spans="1:11" ht="26.25" x14ac:dyDescent="0.25">
      <c r="A53" s="57"/>
      <c r="B53" s="57"/>
      <c r="C53" s="8"/>
      <c r="D53" s="25"/>
      <c r="E53" s="19" t="s">
        <v>8</v>
      </c>
      <c r="F53" s="19" t="s">
        <v>29</v>
      </c>
      <c r="G53" s="20">
        <f>G54</f>
        <v>5000000</v>
      </c>
      <c r="H53" s="20">
        <f>H54</f>
        <v>4159500</v>
      </c>
      <c r="I53" s="20">
        <f>I54</f>
        <v>300000</v>
      </c>
      <c r="J53" s="20">
        <f>J54</f>
        <v>0</v>
      </c>
      <c r="K53" s="19"/>
    </row>
    <row r="54" spans="1:11" ht="51.75" x14ac:dyDescent="0.25">
      <c r="A54" s="65" t="s">
        <v>52</v>
      </c>
      <c r="B54" s="69" t="s">
        <v>55</v>
      </c>
      <c r="C54" s="69" t="s">
        <v>56</v>
      </c>
      <c r="D54" s="15"/>
      <c r="E54" s="62" t="s">
        <v>10</v>
      </c>
      <c r="F54" s="62" t="s">
        <v>60</v>
      </c>
      <c r="G54" s="16">
        <f>SUM(G55:G57)</f>
        <v>5000000</v>
      </c>
      <c r="H54" s="16">
        <f>SUM(H55:H57)</f>
        <v>4159500</v>
      </c>
      <c r="I54" s="16">
        <f>SUM(I55:I57)</f>
        <v>300000</v>
      </c>
      <c r="J54" s="16">
        <f>SUM(J55:J57)</f>
        <v>0</v>
      </c>
      <c r="K54" s="62" t="s">
        <v>61</v>
      </c>
    </row>
    <row r="55" spans="1:11" x14ac:dyDescent="0.25">
      <c r="A55" s="65"/>
      <c r="B55" s="70"/>
      <c r="C55" s="70"/>
      <c r="D55" s="36">
        <v>421</v>
      </c>
      <c r="E55" s="37"/>
      <c r="F55" s="37" t="s">
        <v>30</v>
      </c>
      <c r="G55" s="38">
        <v>3500000</v>
      </c>
      <c r="H55" s="38">
        <v>2759500</v>
      </c>
      <c r="I55" s="38">
        <v>0</v>
      </c>
      <c r="J55" s="38">
        <v>0</v>
      </c>
      <c r="K55" s="37"/>
    </row>
    <row r="56" spans="1:11" x14ac:dyDescent="0.25">
      <c r="A56" s="65"/>
      <c r="B56" s="70"/>
      <c r="C56" s="70"/>
      <c r="D56" s="36">
        <v>323</v>
      </c>
      <c r="E56" s="37"/>
      <c r="F56" s="37" t="s">
        <v>19</v>
      </c>
      <c r="G56" s="38">
        <v>300000</v>
      </c>
      <c r="H56" s="38">
        <v>300000</v>
      </c>
      <c r="I56" s="38">
        <v>300000</v>
      </c>
      <c r="J56" s="38">
        <v>0</v>
      </c>
      <c r="K56" s="37"/>
    </row>
    <row r="57" spans="1:11" x14ac:dyDescent="0.25">
      <c r="A57" s="65"/>
      <c r="B57" s="71"/>
      <c r="C57" s="71"/>
      <c r="D57" s="36">
        <v>421</v>
      </c>
      <c r="E57" s="37"/>
      <c r="F57" s="37" t="s">
        <v>31</v>
      </c>
      <c r="G57" s="38">
        <v>1200000</v>
      </c>
      <c r="H57" s="38">
        <v>1100000</v>
      </c>
      <c r="I57" s="38"/>
      <c r="J57" s="38">
        <v>0</v>
      </c>
      <c r="K57" s="37"/>
    </row>
    <row r="62" spans="1:11" s="22" customFormat="1" x14ac:dyDescent="0.25">
      <c r="A62" s="59" t="s">
        <v>78</v>
      </c>
      <c r="B62" s="59"/>
    </row>
    <row r="63" spans="1:11" s="22" customFormat="1" x14ac:dyDescent="0.25">
      <c r="A63" s="59" t="s">
        <v>79</v>
      </c>
      <c r="B63" s="59"/>
    </row>
    <row r="64" spans="1:11" s="22" customFormat="1" x14ac:dyDescent="0.25">
      <c r="A64" s="59" t="s">
        <v>80</v>
      </c>
      <c r="B64" s="59"/>
    </row>
    <row r="65" spans="9:9" x14ac:dyDescent="0.25">
      <c r="I65" t="s">
        <v>58</v>
      </c>
    </row>
    <row r="66" spans="9:9" x14ac:dyDescent="0.25">
      <c r="I66" t="s">
        <v>59</v>
      </c>
    </row>
    <row r="67" spans="9:9" x14ac:dyDescent="0.25">
      <c r="I67" t="s">
        <v>81</v>
      </c>
    </row>
  </sheetData>
  <mergeCells count="30">
    <mergeCell ref="I41:I43"/>
    <mergeCell ref="J41:J43"/>
    <mergeCell ref="K41:K43"/>
    <mergeCell ref="D41:D43"/>
    <mergeCell ref="E41:E43"/>
    <mergeCell ref="F41:F43"/>
    <mergeCell ref="G41:G43"/>
    <mergeCell ref="H41:H43"/>
    <mergeCell ref="A54:A57"/>
    <mergeCell ref="B54:B57"/>
    <mergeCell ref="C54:C57"/>
    <mergeCell ref="A13:A15"/>
    <mergeCell ref="B13:B15"/>
    <mergeCell ref="C13:C15"/>
    <mergeCell ref="A16:A17"/>
    <mergeCell ref="B16:B17"/>
    <mergeCell ref="C16:C17"/>
    <mergeCell ref="A18:A19"/>
    <mergeCell ref="B18:B19"/>
    <mergeCell ref="C18:C19"/>
    <mergeCell ref="A49:A51"/>
    <mergeCell ref="B49:B51"/>
    <mergeCell ref="C49:C51"/>
    <mergeCell ref="B22:B23"/>
    <mergeCell ref="A26:A48"/>
    <mergeCell ref="B26:B48"/>
    <mergeCell ref="C26:C35"/>
    <mergeCell ref="C36:C48"/>
    <mergeCell ref="C22:C23"/>
    <mergeCell ref="A22:A23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2016-12-29T13:06:19Z</cp:lastPrinted>
  <dcterms:created xsi:type="dcterms:W3CDTF">2015-12-09T10:08:38Z</dcterms:created>
  <dcterms:modified xsi:type="dcterms:W3CDTF">2017-03-29T12:45:43Z</dcterms:modified>
</cp:coreProperties>
</file>