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kolaric\Desktop\FINANCIJE\PRORAČUN ZA 2016\OSTVARENJE\s 31.12.2016\"/>
    </mc:Choice>
  </mc:AlternateContent>
  <bookViews>
    <workbookView xWindow="0" yWindow="0" windowWidth="15720" windowHeight="11910"/>
  </bookViews>
  <sheets>
    <sheet name="OPĆI DIO" sheetId="1" r:id="rId1"/>
    <sheet name="POSEBNI DIO" sheetId="2" r:id="rId2"/>
    <sheet name="IZVJEŠĆE O IZVRŠENJU PLANA RAZV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G19" i="1"/>
  <c r="G13" i="1"/>
  <c r="G12" i="1"/>
  <c r="G11" i="1"/>
  <c r="G196" i="1"/>
  <c r="G189" i="1"/>
  <c r="G188" i="1"/>
  <c r="G187" i="1"/>
  <c r="G186" i="1"/>
  <c r="G176" i="1"/>
  <c r="G175" i="1"/>
  <c r="G174" i="1"/>
  <c r="G173" i="1"/>
  <c r="G172" i="1"/>
  <c r="G170" i="1"/>
  <c r="G169" i="1"/>
  <c r="G168" i="1"/>
  <c r="G167" i="1"/>
  <c r="G166" i="1"/>
  <c r="G165" i="1"/>
  <c r="G164" i="1"/>
  <c r="G157" i="1"/>
  <c r="G156" i="1"/>
  <c r="G155" i="1"/>
  <c r="G154" i="1"/>
  <c r="G153" i="1"/>
  <c r="G152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2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6" i="1"/>
  <c r="G55" i="1"/>
  <c r="G54" i="1"/>
  <c r="G53" i="1"/>
  <c r="G52" i="1"/>
  <c r="G51" i="1"/>
  <c r="G50" i="1"/>
  <c r="G49" i="1"/>
  <c r="G48" i="1"/>
  <c r="G47" i="1"/>
  <c r="G46" i="1"/>
  <c r="G43" i="1"/>
  <c r="G42" i="1"/>
  <c r="G41" i="1"/>
  <c r="G40" i="1"/>
  <c r="G39" i="1"/>
  <c r="G38" i="1"/>
  <c r="G37" i="1"/>
  <c r="G36" i="1"/>
  <c r="G35" i="1"/>
  <c r="G34" i="1"/>
  <c r="G33" i="1"/>
  <c r="G32" i="1"/>
  <c r="F23" i="1"/>
  <c r="F20" i="1"/>
  <c r="F19" i="1"/>
  <c r="F18" i="1"/>
  <c r="F13" i="1"/>
  <c r="F12" i="1"/>
  <c r="F11" i="1"/>
  <c r="F196" i="1"/>
  <c r="F195" i="1"/>
  <c r="F194" i="1"/>
  <c r="F193" i="1"/>
  <c r="F189" i="1"/>
  <c r="F188" i="1"/>
  <c r="F187" i="1"/>
  <c r="F186" i="1"/>
  <c r="F185" i="1"/>
  <c r="F184" i="1"/>
  <c r="F183" i="1"/>
  <c r="F182" i="1"/>
  <c r="F181" i="1"/>
  <c r="F180" i="1"/>
  <c r="F176" i="1"/>
  <c r="F175" i="1"/>
  <c r="F172" i="1"/>
  <c r="F171" i="1"/>
  <c r="F170" i="1"/>
  <c r="F168" i="1"/>
  <c r="F167" i="1"/>
  <c r="F166" i="1"/>
  <c r="F165" i="1"/>
  <c r="F164" i="1"/>
  <c r="F161" i="1"/>
  <c r="F160" i="1"/>
  <c r="F159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19" i="1"/>
  <c r="F118" i="1"/>
  <c r="F117" i="1"/>
  <c r="F116" i="1"/>
  <c r="F115" i="1"/>
  <c r="F114" i="1"/>
  <c r="F113" i="1"/>
  <c r="F112" i="1"/>
  <c r="F111" i="1"/>
  <c r="F110" i="1"/>
  <c r="F108" i="1"/>
  <c r="F106" i="1"/>
  <c r="F105" i="1"/>
  <c r="F104" i="1"/>
  <c r="F103" i="1"/>
  <c r="F102" i="1"/>
  <c r="F101" i="1"/>
  <c r="F100" i="1"/>
  <c r="F99" i="1"/>
  <c r="F98" i="1"/>
  <c r="F97" i="1"/>
  <c r="F95" i="1"/>
  <c r="F94" i="1"/>
  <c r="F93" i="1"/>
  <c r="F92" i="1"/>
  <c r="F91" i="1"/>
  <c r="F90" i="1"/>
  <c r="F89" i="1"/>
  <c r="F88" i="1"/>
  <c r="F87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59" i="1"/>
  <c r="F58" i="1"/>
  <c r="F56" i="1"/>
  <c r="F55" i="1"/>
  <c r="F54" i="1"/>
  <c r="F53" i="1"/>
  <c r="F52" i="1"/>
  <c r="F51" i="1"/>
  <c r="F50" i="1"/>
  <c r="F49" i="1"/>
  <c r="F48" i="1"/>
  <c r="F47" i="1"/>
  <c r="F46" i="1"/>
  <c r="F45" i="1"/>
  <c r="F43" i="1"/>
  <c r="F42" i="1"/>
  <c r="F41" i="1"/>
  <c r="F40" i="1"/>
  <c r="F39" i="1"/>
  <c r="F38" i="1"/>
  <c r="F37" i="1"/>
  <c r="F36" i="1"/>
  <c r="F35" i="1"/>
  <c r="F34" i="1"/>
  <c r="F33" i="1"/>
  <c r="F32" i="1"/>
  <c r="C20" i="1"/>
  <c r="C19" i="1"/>
  <c r="C18" i="1"/>
  <c r="C15" i="1"/>
  <c r="C14" i="1"/>
  <c r="C13" i="1"/>
  <c r="C12" i="1"/>
  <c r="C11" i="1"/>
  <c r="C195" i="1"/>
  <c r="G195" i="1" s="1"/>
  <c r="C186" i="1"/>
  <c r="C187" i="1"/>
  <c r="C188" i="1"/>
  <c r="C159" i="1"/>
  <c r="C160" i="1"/>
  <c r="C173" i="1"/>
  <c r="C175" i="1"/>
  <c r="C167" i="1"/>
  <c r="C163" i="1"/>
  <c r="C162" i="1" s="1"/>
  <c r="C158" i="1" s="1"/>
  <c r="C155" i="1"/>
  <c r="C148" i="1" s="1"/>
  <c r="C93" i="1"/>
  <c r="C88" i="1"/>
  <c r="C89" i="1"/>
  <c r="C91" i="1"/>
  <c r="C98" i="1"/>
  <c r="C103" i="1"/>
  <c r="C110" i="1"/>
  <c r="C122" i="1"/>
  <c r="C130" i="1"/>
  <c r="C131" i="1"/>
  <c r="C134" i="1"/>
  <c r="C135" i="1"/>
  <c r="C137" i="1"/>
  <c r="C140" i="1"/>
  <c r="C141" i="1"/>
  <c r="C144" i="1"/>
  <c r="C145" i="1"/>
  <c r="C149" i="1"/>
  <c r="C152" i="1"/>
  <c r="C120" i="1"/>
  <c r="C78" i="1"/>
  <c r="C77" i="1" s="1"/>
  <c r="C81" i="1"/>
  <c r="C80" i="1" s="1"/>
  <c r="C83" i="1"/>
  <c r="C70" i="1"/>
  <c r="C74" i="1"/>
  <c r="C73" i="1" s="1"/>
  <c r="C69" i="1" s="1"/>
  <c r="C58" i="1"/>
  <c r="C66" i="1"/>
  <c r="C63" i="1"/>
  <c r="C59" i="1"/>
  <c r="C54" i="1"/>
  <c r="C51" i="1" s="1"/>
  <c r="C52" i="1"/>
  <c r="C49" i="1"/>
  <c r="C46" i="1"/>
  <c r="C43" i="1"/>
  <c r="C42" i="1" s="1"/>
  <c r="C39" i="1"/>
  <c r="C36" i="1"/>
  <c r="C33" i="1" s="1"/>
  <c r="C34" i="1"/>
  <c r="C194" i="1" l="1"/>
  <c r="C97" i="1"/>
  <c r="C87" i="1"/>
  <c r="C76" i="1"/>
  <c r="C32" i="1"/>
  <c r="C193" i="1" l="1"/>
  <c r="G194" i="1"/>
  <c r="P61" i="3"/>
  <c r="M61" i="3"/>
  <c r="P60" i="3"/>
  <c r="K60" i="3"/>
  <c r="M60" i="3" s="1"/>
  <c r="R59" i="3"/>
  <c r="R58" i="3" s="1"/>
  <c r="R57" i="3" s="1"/>
  <c r="Q59" i="3"/>
  <c r="Q58" i="3" s="1"/>
  <c r="Q57" i="3" s="1"/>
  <c r="O59" i="3"/>
  <c r="P59" i="3" s="1"/>
  <c r="L59" i="3"/>
  <c r="L58" i="3" s="1"/>
  <c r="L57" i="3" s="1"/>
  <c r="I59" i="3"/>
  <c r="K59" i="3" s="1"/>
  <c r="H59" i="3"/>
  <c r="H58" i="3" s="1"/>
  <c r="H57" i="3" s="1"/>
  <c r="G59" i="3"/>
  <c r="G57" i="3" s="1"/>
  <c r="P58" i="3"/>
  <c r="O58" i="3"/>
  <c r="J58" i="3"/>
  <c r="G58" i="3"/>
  <c r="O57" i="3"/>
  <c r="P57" i="3" s="1"/>
  <c r="J57" i="3"/>
  <c r="M55" i="3"/>
  <c r="R54" i="3"/>
  <c r="Q54" i="3"/>
  <c r="L54" i="3"/>
  <c r="K54" i="3"/>
  <c r="M54" i="3" s="1"/>
  <c r="I54" i="3"/>
  <c r="G54" i="3"/>
  <c r="P53" i="3"/>
  <c r="I53" i="3"/>
  <c r="K53" i="3" s="1"/>
  <c r="M53" i="3" s="1"/>
  <c r="P52" i="3"/>
  <c r="I52" i="3"/>
  <c r="K52" i="3" s="1"/>
  <c r="M51" i="3"/>
  <c r="K51" i="3"/>
  <c r="I51" i="3"/>
  <c r="R50" i="3"/>
  <c r="Q50" i="3"/>
  <c r="Q49" i="3" s="1"/>
  <c r="Q48" i="3" s="1"/>
  <c r="P50" i="3"/>
  <c r="O50" i="3"/>
  <c r="L50" i="3"/>
  <c r="L49" i="3" s="1"/>
  <c r="L48" i="3" s="1"/>
  <c r="H50" i="3"/>
  <c r="I50" i="3" s="1"/>
  <c r="R49" i="3"/>
  <c r="R48" i="3" s="1"/>
  <c r="O49" i="3"/>
  <c r="P49" i="3" s="1"/>
  <c r="J49" i="3"/>
  <c r="I49" i="3"/>
  <c r="H49" i="3"/>
  <c r="H48" i="3" s="1"/>
  <c r="P48" i="3"/>
  <c r="O48" i="3"/>
  <c r="J48" i="3"/>
  <c r="M47" i="3"/>
  <c r="K47" i="3"/>
  <c r="I47" i="3"/>
  <c r="K46" i="3"/>
  <c r="M46" i="3" s="1"/>
  <c r="I46" i="3"/>
  <c r="R45" i="3"/>
  <c r="Q45" i="3"/>
  <c r="L45" i="3"/>
  <c r="I45" i="3"/>
  <c r="K45" i="3" s="1"/>
  <c r="M45" i="3" s="1"/>
  <c r="P44" i="3"/>
  <c r="I44" i="3"/>
  <c r="K44" i="3" s="1"/>
  <c r="M44" i="3" s="1"/>
  <c r="R43" i="3"/>
  <c r="Q43" i="3"/>
  <c r="P43" i="3"/>
  <c r="L43" i="3"/>
  <c r="K43" i="3"/>
  <c r="M43" i="3" s="1"/>
  <c r="I43" i="3"/>
  <c r="K42" i="3"/>
  <c r="M42" i="3" s="1"/>
  <c r="I42" i="3"/>
  <c r="Q41" i="3"/>
  <c r="L41" i="3"/>
  <c r="K41" i="3"/>
  <c r="M41" i="3" s="1"/>
  <c r="I41" i="3"/>
  <c r="P40" i="3"/>
  <c r="M40" i="3"/>
  <c r="K40" i="3"/>
  <c r="I40" i="3"/>
  <c r="P39" i="3"/>
  <c r="M39" i="3"/>
  <c r="K39" i="3"/>
  <c r="I39" i="3"/>
  <c r="Q38" i="3"/>
  <c r="P38" i="3"/>
  <c r="L38" i="3"/>
  <c r="I38" i="3"/>
  <c r="K38" i="3" s="1"/>
  <c r="M38" i="3" s="1"/>
  <c r="P37" i="3"/>
  <c r="I37" i="3"/>
  <c r="K37" i="3" s="1"/>
  <c r="M37" i="3" s="1"/>
  <c r="Q34" i="3"/>
  <c r="P34" i="3"/>
  <c r="L34" i="3"/>
  <c r="K34" i="3"/>
  <c r="M34" i="3" s="1"/>
  <c r="I34" i="3"/>
  <c r="P33" i="3"/>
  <c r="M33" i="3"/>
  <c r="K33" i="3"/>
  <c r="I33" i="3"/>
  <c r="K32" i="3"/>
  <c r="M32" i="3" s="1"/>
  <c r="I32" i="3"/>
  <c r="P31" i="3"/>
  <c r="K31" i="3"/>
  <c r="M31" i="3" s="1"/>
  <c r="I31" i="3"/>
  <c r="Q30" i="3"/>
  <c r="O30" i="3"/>
  <c r="P30" i="3" s="1"/>
  <c r="L30" i="3"/>
  <c r="J30" i="3"/>
  <c r="J26" i="3" s="1"/>
  <c r="J25" i="3" s="1"/>
  <c r="J10" i="3" s="1"/>
  <c r="J9" i="3" s="1"/>
  <c r="H30" i="3"/>
  <c r="I30" i="3" s="1"/>
  <c r="K30" i="3" s="1"/>
  <c r="M30" i="3" s="1"/>
  <c r="P29" i="3"/>
  <c r="I29" i="3"/>
  <c r="K29" i="3" s="1"/>
  <c r="M29" i="3" s="1"/>
  <c r="P28" i="3"/>
  <c r="I28" i="3"/>
  <c r="K28" i="3" s="1"/>
  <c r="M28" i="3" s="1"/>
  <c r="R27" i="3"/>
  <c r="Q27" i="3"/>
  <c r="Q26" i="3" s="1"/>
  <c r="Q25" i="3" s="1"/>
  <c r="O27" i="3"/>
  <c r="P27" i="3" s="1"/>
  <c r="L27" i="3"/>
  <c r="L26" i="3" s="1"/>
  <c r="L25" i="3" s="1"/>
  <c r="H27" i="3"/>
  <c r="I27" i="3" s="1"/>
  <c r="R26" i="3"/>
  <c r="R25" i="3" s="1"/>
  <c r="H26" i="3"/>
  <c r="H25" i="3"/>
  <c r="P24" i="3"/>
  <c r="I24" i="3"/>
  <c r="K24" i="3" s="1"/>
  <c r="Q23" i="3"/>
  <c r="O23" i="3"/>
  <c r="P23" i="3" s="1"/>
  <c r="L23" i="3"/>
  <c r="I23" i="3"/>
  <c r="R22" i="3"/>
  <c r="Q22" i="3"/>
  <c r="O22" i="3"/>
  <c r="P22" i="3" s="1"/>
  <c r="L22" i="3"/>
  <c r="L21" i="3" s="1"/>
  <c r="J22" i="3"/>
  <c r="I22" i="3"/>
  <c r="K22" i="3" s="1"/>
  <c r="M22" i="3" s="1"/>
  <c r="Q21" i="3"/>
  <c r="O21" i="3"/>
  <c r="P21" i="3" s="1"/>
  <c r="J21" i="3"/>
  <c r="I21" i="3"/>
  <c r="K21" i="3" s="1"/>
  <c r="I20" i="3"/>
  <c r="K20" i="3" s="1"/>
  <c r="M20" i="3" s="1"/>
  <c r="K19" i="3"/>
  <c r="M19" i="3" s="1"/>
  <c r="I19" i="3"/>
  <c r="L18" i="3"/>
  <c r="K18" i="3"/>
  <c r="M18" i="3" s="1"/>
  <c r="I18" i="3"/>
  <c r="I17" i="3"/>
  <c r="K17" i="3" s="1"/>
  <c r="M17" i="3" s="1"/>
  <c r="R16" i="3"/>
  <c r="Q16" i="3"/>
  <c r="L16" i="3"/>
  <c r="K16" i="3"/>
  <c r="M16" i="3" s="1"/>
  <c r="I16" i="3"/>
  <c r="K15" i="3"/>
  <c r="M15" i="3" s="1"/>
  <c r="I15" i="3"/>
  <c r="I14" i="3"/>
  <c r="K14" i="3" s="1"/>
  <c r="M14" i="3" s="1"/>
  <c r="R13" i="3"/>
  <c r="R12" i="3" s="1"/>
  <c r="R11" i="3" s="1"/>
  <c r="Q13" i="3"/>
  <c r="L13" i="3"/>
  <c r="L12" i="3" s="1"/>
  <c r="L11" i="3" s="1"/>
  <c r="L10" i="3" s="1"/>
  <c r="L9" i="3" s="1"/>
  <c r="K13" i="3"/>
  <c r="M13" i="3" s="1"/>
  <c r="I13" i="3"/>
  <c r="Q12" i="3"/>
  <c r="Q11" i="3" s="1"/>
  <c r="I12" i="3"/>
  <c r="K12" i="3" s="1"/>
  <c r="M12" i="3" s="1"/>
  <c r="K11" i="3"/>
  <c r="I11" i="3"/>
  <c r="G193" i="1" l="1"/>
  <c r="C23" i="1"/>
  <c r="M24" i="3"/>
  <c r="K23" i="3"/>
  <c r="M23" i="3" s="1"/>
  <c r="Q10" i="3"/>
  <c r="Q9" i="3" s="1"/>
  <c r="I48" i="3"/>
  <c r="H10" i="3"/>
  <c r="H9" i="3" s="1"/>
  <c r="R10" i="3"/>
  <c r="R9" i="3" s="1"/>
  <c r="M21" i="3"/>
  <c r="M59" i="3"/>
  <c r="K58" i="3"/>
  <c r="M58" i="3" s="1"/>
  <c r="M11" i="3"/>
  <c r="M52" i="3"/>
  <c r="M50" i="3" s="1"/>
  <c r="M49" i="3" s="1"/>
  <c r="M48" i="3" s="1"/>
  <c r="K50" i="3"/>
  <c r="K49" i="3" s="1"/>
  <c r="K48" i="3" s="1"/>
  <c r="I26" i="3"/>
  <c r="I25" i="3" s="1"/>
  <c r="K27" i="3"/>
  <c r="I58" i="3"/>
  <c r="I57" i="3" s="1"/>
  <c r="K57" i="3" s="1"/>
  <c r="M57" i="3" s="1"/>
  <c r="O26" i="3"/>
  <c r="C26" i="1" l="1"/>
  <c r="G23" i="1"/>
  <c r="O25" i="3"/>
  <c r="P25" i="3" s="1"/>
  <c r="P26" i="3"/>
  <c r="M27" i="3"/>
  <c r="M26" i="3" s="1"/>
  <c r="K26" i="3"/>
  <c r="K25" i="3"/>
  <c r="I10" i="3"/>
  <c r="I9" i="3" s="1"/>
  <c r="K9" i="3" s="1"/>
  <c r="M9" i="3" s="1"/>
  <c r="M25" i="3" l="1"/>
  <c r="K10" i="3"/>
  <c r="M10" i="3" s="1"/>
  <c r="E98" i="1" l="1"/>
  <c r="E441" i="2"/>
  <c r="E440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4" i="2"/>
  <c r="E403" i="2"/>
  <c r="E402" i="2"/>
  <c r="E401" i="2"/>
  <c r="E400" i="2"/>
  <c r="E399" i="2"/>
  <c r="E398" i="2"/>
  <c r="E397" i="2"/>
  <c r="E396" i="2"/>
  <c r="E395" i="2"/>
  <c r="E394" i="2"/>
  <c r="E393" i="2"/>
  <c r="E392" i="2"/>
  <c r="E391" i="2"/>
  <c r="E390" i="2"/>
  <c r="E389" i="2"/>
  <c r="E388" i="2"/>
  <c r="E387" i="2"/>
  <c r="E386" i="2"/>
  <c r="E385" i="2"/>
  <c r="E384" i="2"/>
  <c r="E383" i="2"/>
  <c r="E382" i="2"/>
  <c r="E381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7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1" i="2"/>
  <c r="E260" i="2"/>
  <c r="E259" i="2"/>
  <c r="E258" i="2"/>
  <c r="E257" i="2"/>
  <c r="E256" i="2"/>
  <c r="E255" i="2"/>
  <c r="E254" i="2"/>
  <c r="E253" i="2"/>
  <c r="E252" i="2"/>
  <c r="E251" i="2"/>
  <c r="E250" i="2"/>
  <c r="E249" i="2"/>
  <c r="E248" i="2"/>
  <c r="E247" i="2"/>
  <c r="E245" i="2"/>
  <c r="E244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6" i="2"/>
  <c r="E185" i="2"/>
  <c r="E182" i="2"/>
  <c r="E181" i="2"/>
  <c r="E180" i="2"/>
  <c r="E179" i="2"/>
  <c r="E178" i="2"/>
  <c r="E177" i="2"/>
  <c r="E175" i="2"/>
  <c r="E174" i="2"/>
  <c r="E172" i="2"/>
  <c r="E171" i="2"/>
  <c r="E170" i="2"/>
  <c r="E169" i="2"/>
  <c r="E165" i="2"/>
  <c r="E164" i="2"/>
  <c r="E163" i="2"/>
  <c r="E162" i="2"/>
  <c r="E161" i="2"/>
  <c r="E160" i="2"/>
  <c r="E159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7" i="2"/>
  <c r="E106" i="2"/>
  <c r="E105" i="2"/>
  <c r="E104" i="2"/>
  <c r="E103" i="2"/>
  <c r="E102" i="2"/>
  <c r="E101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3" i="2"/>
  <c r="E32" i="2"/>
  <c r="E31" i="2"/>
  <c r="E30" i="2"/>
  <c r="E29" i="2"/>
  <c r="E28" i="2"/>
  <c r="E27" i="2"/>
  <c r="E26" i="2"/>
  <c r="E25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D435" i="2"/>
  <c r="D439" i="2"/>
  <c r="E439" i="2" s="1"/>
  <c r="D434" i="2"/>
  <c r="D429" i="2"/>
  <c r="D430" i="2"/>
  <c r="D422" i="2"/>
  <c r="D423" i="2"/>
  <c r="D413" i="2"/>
  <c r="D414" i="2"/>
  <c r="D408" i="2"/>
  <c r="D409" i="2"/>
  <c r="E89" i="1"/>
  <c r="E91" i="1"/>
  <c r="E93" i="1"/>
  <c r="E103" i="1"/>
  <c r="E182" i="1"/>
  <c r="E184" i="1"/>
  <c r="E181" i="1" s="1"/>
  <c r="E188" i="1"/>
  <c r="E155" i="1"/>
  <c r="E152" i="1"/>
  <c r="E149" i="1"/>
  <c r="E145" i="1"/>
  <c r="E144" i="1" s="1"/>
  <c r="E141" i="1"/>
  <c r="E137" i="1"/>
  <c r="E135" i="1"/>
  <c r="E131" i="1"/>
  <c r="E130" i="1" s="1"/>
  <c r="E122" i="1"/>
  <c r="E110" i="1"/>
  <c r="E78" i="1"/>
  <c r="E81" i="1"/>
  <c r="E74" i="1"/>
  <c r="E73" i="1" s="1"/>
  <c r="E70" i="1"/>
  <c r="E69" i="1" s="1"/>
  <c r="E66" i="1"/>
  <c r="E63" i="1"/>
  <c r="E58" i="1" s="1"/>
  <c r="E59" i="1"/>
  <c r="E54" i="1"/>
  <c r="E52" i="1"/>
  <c r="E49" i="1"/>
  <c r="E46" i="1"/>
  <c r="E43" i="1"/>
  <c r="E39" i="1"/>
  <c r="E36" i="1"/>
  <c r="E34" i="1"/>
  <c r="E163" i="1"/>
  <c r="E167" i="1"/>
  <c r="E194" i="1"/>
  <c r="E195" i="1"/>
  <c r="G163" i="1" l="1"/>
  <c r="F163" i="1"/>
  <c r="E162" i="1"/>
  <c r="E158" i="1" s="1"/>
  <c r="E187" i="1"/>
  <c r="E180" i="1"/>
  <c r="E193" i="1"/>
  <c r="E42" i="1"/>
  <c r="E77" i="1"/>
  <c r="E134" i="1"/>
  <c r="E148" i="1"/>
  <c r="E186" i="1"/>
  <c r="E51" i="1"/>
  <c r="E80" i="1"/>
  <c r="E33" i="1"/>
  <c r="E140" i="1"/>
  <c r="E97" i="1"/>
  <c r="E88" i="1"/>
  <c r="D438" i="2"/>
  <c r="G158" i="1" l="1"/>
  <c r="F158" i="1"/>
  <c r="G162" i="1"/>
  <c r="F162" i="1"/>
  <c r="E18" i="1"/>
  <c r="E19" i="1"/>
  <c r="E14" i="1"/>
  <c r="E76" i="1"/>
  <c r="E87" i="1"/>
  <c r="E32" i="1"/>
  <c r="E23" i="1"/>
  <c r="E438" i="2"/>
  <c r="D407" i="2"/>
  <c r="G14" i="1" l="1"/>
  <c r="F14" i="1"/>
  <c r="E12" i="1"/>
  <c r="E11" i="1"/>
  <c r="E13" i="1"/>
  <c r="E20" i="1"/>
  <c r="E407" i="2"/>
  <c r="D406" i="2"/>
  <c r="E15" i="1" l="1"/>
  <c r="E406" i="2"/>
  <c r="D405" i="2"/>
  <c r="G15" i="1" l="1"/>
  <c r="F15" i="1"/>
  <c r="E26" i="1"/>
  <c r="G26" i="1" s="1"/>
  <c r="D100" i="2"/>
  <c r="E405" i="2"/>
  <c r="E9" i="2" l="1"/>
  <c r="E100" i="2"/>
</calcChain>
</file>

<file path=xl/sharedStrings.xml><?xml version="1.0" encoding="utf-8"?>
<sst xmlns="http://schemas.openxmlformats.org/spreadsheetml/2006/main" count="796" uniqueCount="449">
  <si>
    <t>OPĆI DIO</t>
  </si>
  <si>
    <t>OSTVARENO</t>
  </si>
  <si>
    <t>INDEX</t>
  </si>
  <si>
    <t>A. RAČUN PRIHODA I RASHODA</t>
  </si>
  <si>
    <t xml:space="preserve">    Prihodi poslovanja</t>
  </si>
  <si>
    <t xml:space="preserve">    Prihodi od prodaje nefinancijske imovine</t>
  </si>
  <si>
    <t xml:space="preserve">    Rashodi poslovanja</t>
  </si>
  <si>
    <t xml:space="preserve">    Rashodi za nabavu nefinancijske imovine</t>
  </si>
  <si>
    <t xml:space="preserve">    RAZLIKA - MANJAK</t>
  </si>
  <si>
    <t>B. RAČUN ZADUŽIVANJA/FINANCIRANJA</t>
  </si>
  <si>
    <t xml:space="preserve">    Primici od financijske imovine i zaduživanja</t>
  </si>
  <si>
    <t xml:space="preserve">    Izdaci za financijsku imovinu i otplate zajmova</t>
  </si>
  <si>
    <t xml:space="preserve">    NETO ZADUŽIVANJE/FINANCIRANJE</t>
  </si>
  <si>
    <t>C. RASPOLOŽIVA SREDSTVA IZ PRETHODNIH GODINA (VIŠAK PRIHODA I REZERVIRANJA)</t>
  </si>
  <si>
    <t xml:space="preserve">    Vlastiti izvori</t>
  </si>
  <si>
    <t xml:space="preserve">    VIŠAK/MANJAK + NETO ZADUŽIVANJA/FINANCIRANJA + RASPOLOŽIVA</t>
  </si>
  <si>
    <t xml:space="preserve">    SREDSTVA IZ PRETHODNIH GODINA</t>
  </si>
  <si>
    <t>BROJ</t>
  </si>
  <si>
    <t>KONTA</t>
  </si>
  <si>
    <t>VRSTA PRIHODA / RASHODA</t>
  </si>
  <si>
    <t>Prihodi poslovanja</t>
  </si>
  <si>
    <t>Prihodi od poreza</t>
  </si>
  <si>
    <t>Porez i prirez na dohodak</t>
  </si>
  <si>
    <t>Porez i prirez na dohodak od nesamostalnog rada</t>
  </si>
  <si>
    <t>Porezi na imovinu</t>
  </si>
  <si>
    <t>Stalni porezi na nepokretnu imovinu (zemlju, zgrade, kuće i ostalo)</t>
  </si>
  <si>
    <t>Povremeni porezi na imovinu</t>
  </si>
  <si>
    <t>Porezi na robu i usluge</t>
  </si>
  <si>
    <t>Porez na promet</t>
  </si>
  <si>
    <t>Porezi na korištenje dobara ili izvođenje aktivnosti</t>
  </si>
  <si>
    <t>Pomoći iz inozemstva i od subjekata unutar općeg proračuna</t>
  </si>
  <si>
    <t>Pomoći od međunarodnih organizacija te institucija i tijela EU</t>
  </si>
  <si>
    <t>Tekuće pomoći od institucija i tijela  EU</t>
  </si>
  <si>
    <t>Pomoći proračunu iz drugih proračuna</t>
  </si>
  <si>
    <t>Tekuće pomoći proračunu iz drugih proračuna</t>
  </si>
  <si>
    <t>Kapitalne pomoći proračunu iz drugih proračuna</t>
  </si>
  <si>
    <t>Pomoći od izvanproračunskih korisnika</t>
  </si>
  <si>
    <t>Tekuće pomoći od izvanproračunskih korisnika</t>
  </si>
  <si>
    <t>Prihodi od imovine</t>
  </si>
  <si>
    <t>Prihodi od financijske imovine</t>
  </si>
  <si>
    <t>Kamate na oročena sredstva i depozite po viđenju</t>
  </si>
  <si>
    <t>Prihodi od nefinancijske imovine</t>
  </si>
  <si>
    <t>Prihodi od zakupa i iznajmljivanja imovine</t>
  </si>
  <si>
    <t>Naknada za korištenje nefinancijske imovine</t>
  </si>
  <si>
    <t>Prihodi od upravnih i administrativnih pristojbi, pristojbi po posebnim propisima i naknada</t>
  </si>
  <si>
    <t>Upravne i administrativne pristojbe</t>
  </si>
  <si>
    <t>Ostale upravne pristojbe i naknade</t>
  </si>
  <si>
    <t>Ostale pristojbe i naknade</t>
  </si>
  <si>
    <t>Prihodi po posebnim propisima</t>
  </si>
  <si>
    <t>Doprinosi za šume</t>
  </si>
  <si>
    <t>Ostali nespomenuti prihodi</t>
  </si>
  <si>
    <t>Komunalni doprinosi i naknade</t>
  </si>
  <si>
    <t>Komunalni doprinosi</t>
  </si>
  <si>
    <t>Komunalne naknade</t>
  </si>
  <si>
    <t>Prihodi od prodaje proizvoda i robe te pruženih usluga i prihodi od donacija</t>
  </si>
  <si>
    <t>Donacije od pravnih i fizičkih osoba izvan općeg proračuna</t>
  </si>
  <si>
    <t>Tekuće donacije</t>
  </si>
  <si>
    <t>Kapitalne donacije</t>
  </si>
  <si>
    <t>Kazne, upravne mjere i ostali prihodi</t>
  </si>
  <si>
    <t>Ostali prihodi</t>
  </si>
  <si>
    <t>Prihodi od prodaje nefinancijske imovine</t>
  </si>
  <si>
    <t>Prihodi od prodaje neproizvedene dugotrajne imovine</t>
  </si>
  <si>
    <t>Prihodi od prodaje materijalne imovine - prirodnih bogatstava</t>
  </si>
  <si>
    <t>Zemljište</t>
  </si>
  <si>
    <t>Prihodi od prodaje proizvedene dugotrajne imovine</t>
  </si>
  <si>
    <t>Prihodi od prodaje građevinskih objekata</t>
  </si>
  <si>
    <t>Stambeni objekti</t>
  </si>
  <si>
    <t>Rashodi poslovanja</t>
  </si>
  <si>
    <t>Rashodi za zaposlene</t>
  </si>
  <si>
    <t>Plaće (Bruto)</t>
  </si>
  <si>
    <t>Plaće za redovan rad</t>
  </si>
  <si>
    <t>Ostali rashodi za zaposlene</t>
  </si>
  <si>
    <t>Doprinosi na plaće</t>
  </si>
  <si>
    <t>Doprinosi za mirovinsko osiguranje</t>
  </si>
  <si>
    <t>Doprinosi za obvezno zdravstveno osiguranje</t>
  </si>
  <si>
    <t>Materijalni rashodi</t>
  </si>
  <si>
    <t>Naknade troškova zaposlenima</t>
  </si>
  <si>
    <t>Službena putovanja</t>
  </si>
  <si>
    <t>Naknade za prijevoz, za rad na terenu i odvojeni život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</si>
  <si>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</si>
  <si>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</si>
  <si>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</si>
  <si>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</si>
  <si>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Materijal i sirovine</t>
  </si>
  <si>
    <t>Energija</t>
  </si>
  <si>
    <t>Sitni inventar i auto gume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</si>
  <si>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</si>
  <si>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</si>
  <si>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</si>
  <si>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</si>
  <si>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</si>
  <si>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</si>
  <si>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</si>
  <si>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</si>
  <si>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</si>
  <si>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</si>
  <si>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</si>
  <si>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Naknade za rad predstavničkih i izvršnih tijela, povjerenstava i slično</t>
  </si>
  <si>
    <t>Premije osiguranja</t>
  </si>
  <si>
    <t>Reprezentacija</t>
  </si>
  <si>
    <t>Članarine i norme</t>
  </si>
  <si>
    <t>Pristojbe i naknade</t>
  </si>
  <si>
    <t>Troškovi sudskih postupaka</t>
  </si>
  <si>
    <t>Financijski rashodi</t>
  </si>
  <si>
    <t>Ostali financijski rashodi</t>
  </si>
  <si>
    <t>Bankarske usluge i usluge platnog prometa</t>
  </si>
  <si>
    <t>Ostali nespomenuti financijski rashodi</t>
  </si>
  <si>
    <t>Subvencije</t>
  </si>
  <si>
    <t>Subvencije trgovačkim društvima u javnom sektoru</t>
  </si>
  <si>
    <t>Subvencije trgovačkim društvima, poljoprivrednicima i obrtnicima izvan javnog sektora</t>
  </si>
  <si>
    <t>Subvencije poljoprivrednicima i obrtnicima</t>
  </si>
  <si>
    <t>Pomoći dane u inozemstvo i unutar općeg proračuna</t>
  </si>
  <si>
    <t>Pomoći unutar općeg proračuna</t>
  </si>
  <si>
    <t>Tekuće pomoći unutar općeg proračuna</t>
  </si>
  <si>
    <t>Kapitalne pomoći unutar općeg proračuna</t>
  </si>
  <si>
    <t>Naknade građanima i kućanstvima na temelju osiguranja i druge naknade</t>
  </si>
  <si>
    <t>Ostale naknade građanima i kućanstvima iz proračuna</t>
  </si>
  <si>
    <t>Naknade građanima i kućanstvima u novcu</t>
  </si>
  <si>
    <t>Naknade građanima i kućanstvima u naravi</t>
  </si>
  <si>
    <t>Ostali rashodi</t>
  </si>
  <si>
    <t>Tekuće donacije u novcu</t>
  </si>
  <si>
    <t>Tekuće donacije u naravi</t>
  </si>
  <si>
    <t>Kapitalne donacije neprofitnim organizacijama</t>
  </si>
  <si>
    <t>Kapitalne donacije građanima i kućanstvima</t>
  </si>
  <si>
    <t>Kapitalne pomoći</t>
  </si>
  <si>
    <t>Kapitalne pomoći kreditnim i ostalim financijskim institucijama te trgovačkim društvima u javnom sek</t>
  </si>
  <si>
    <t>Rashodi za nabavu nefinancijske imovine</t>
  </si>
  <si>
    <t>Rashodi za nabavu neproizvedene dugotrajne imovine</t>
  </si>
  <si>
    <t>Materijalna imovina - prirodna bogatstva</t>
  </si>
  <si>
    <t>Rashodi za nabavu proizvedene dugotrajne imovine</t>
  </si>
  <si>
    <t>Građevinski objekti</t>
  </si>
  <si>
    <t>Poslovni objekti</t>
  </si>
  <si>
    <t>Ceste, željeznice i ostali prometni objekti</t>
  </si>
  <si>
    <t>Ostali građevinski objekti</t>
  </si>
  <si>
    <t>Postrojenja i oprema</t>
  </si>
  <si>
    <t>Uredska oprema i namještaj</t>
  </si>
  <si>
    <t>Oprema za održavanje i zaštitu</t>
  </si>
  <si>
    <t>Sportska i glazbena oprema</t>
  </si>
  <si>
    <t>Uređaji, strojevi i oprema za ostale namjene</t>
  </si>
  <si>
    <t>Nematerijalna proizvedena imovina</t>
  </si>
  <si>
    <t>Ulaganja u računalne programe</t>
  </si>
  <si>
    <t>Primici od financijske imovine i zaduživanja</t>
  </si>
  <si>
    <t>Primici od zaduživanja</t>
  </si>
  <si>
    <t>Primljeni krediti i zajmovi od kreditnih i ostalih financijskih institucija u javnom sektoru</t>
  </si>
  <si>
    <t>Primljeni krediti od kreditnih institucija u javnom sektoru</t>
  </si>
  <si>
    <t>Primljeni zajmovi od drugih razina vlasti</t>
  </si>
  <si>
    <t>Primljeni zajmovi od županijskih proračuna</t>
  </si>
  <si>
    <t>Izdaci za financijsku imovinu i otplate zajmova</t>
  </si>
  <si>
    <t>Izdaci za dionice i udjele u glavnici</t>
  </si>
  <si>
    <t>Dionice i udjeli u glavnici trgovačkih društava u javnom sektoru</t>
  </si>
  <si>
    <t>C. RASPOLOŽIVA SREDSTAVA IZ PRETHODNIH GODINA (VIŠAK PRIHODA I REZERVIRANJA)</t>
  </si>
  <si>
    <t>Vlastiti izvori</t>
  </si>
  <si>
    <t>Rezultat poslovanja</t>
  </si>
  <si>
    <t>Višak/manjak prihoda</t>
  </si>
  <si>
    <t>Višak prihoda</t>
  </si>
  <si>
    <t>VRSTA RASHODA / IZDATAKA</t>
  </si>
  <si>
    <t>INDEKS</t>
  </si>
  <si>
    <t>UKUPNO RASHODI / IZDACI</t>
  </si>
  <si>
    <t>RAZDJEL  001   PREDSTAVNIČKO TIJELO</t>
  </si>
  <si>
    <t>GLAVA  01   OPĆINSKO VIJEĆE</t>
  </si>
  <si>
    <t>Program 1000 REDOVNO FUNKCIONIRANJE OPĆINSKIH TIJELA</t>
  </si>
  <si>
    <t>Aktivnost A100001 RAD OPĆINSKOG VIJEĆA</t>
  </si>
  <si>
    <t>Aktivnost A100002 FINANCIRANJE POLITIČKIH STRANAKA</t>
  </si>
  <si>
    <t>Program 1000 PROMIDŽBA I INFORMIRANJE</t>
  </si>
  <si>
    <t>Aktivnost A100009 INFORMIRANJE I PROMIDŽBA</t>
  </si>
  <si>
    <t>GLAVA  02   MJESNI ODBOR KNEŽEVI VINOGRADI</t>
  </si>
  <si>
    <t>Aktivnost A100004 RAD MJESNOG ODBORA KNEŽEVI VINOGRADI</t>
  </si>
  <si>
    <t>Aktivnost A100020 PROSLAVA ZNAČAJNIH DATUMA I OSTALE MANIFESTIACIJE</t>
  </si>
  <si>
    <t>Aktivnost A100021 OBJEKTI DRUŠTVENOG STANDARDA (DOMOVI KULTURE)</t>
  </si>
  <si>
    <t>GLAVA  03   MJESNI ODBOR KARANAC</t>
  </si>
  <si>
    <t>Aktivnost A100005 RAD MJESNOG ODBORA KARANAC</t>
  </si>
  <si>
    <t>GLAVA  04   MJESNI ODBOR ZMAJEVAC</t>
  </si>
  <si>
    <t>Aktivnost A100006 RAD MJESNOG ODBORA ZMAJEVAC</t>
  </si>
  <si>
    <t>GLAVA  05   MJESNI ODBOR SUZA</t>
  </si>
  <si>
    <t>Aktivnost A100007 RAD MJESNOG ODBORA SUZA</t>
  </si>
  <si>
    <t>GLAVA  06   MJESNI ODBOR KOTLINA</t>
  </si>
  <si>
    <t>GLAVA  07   MJESNI ODBOR KAMENAC</t>
  </si>
  <si>
    <t>GLAVA  08   MJESNI ODBOR MIRKOVAC</t>
  </si>
  <si>
    <t>Aktivnost A100010 RAD MJESNOG ODBORA MIRKOVAC</t>
  </si>
  <si>
    <t>GLAVA  09   VIJEĆE MAĐARSKE NACIONALNE MANJINE</t>
  </si>
  <si>
    <t>Aktivnost A100012 RAD VIJEĆA MAĐARSKE NACIONALNE MANJINE</t>
  </si>
  <si>
    <t>GLAVA  10   VIJEĆE SRPSKE NACIONALNE MANJINE</t>
  </si>
  <si>
    <t>Aktivnost A100013 RAD VIJEĆA SRPSKE NACIONALNE MANJINE</t>
  </si>
  <si>
    <t>GLAVA  11   SAVJET MLADIH</t>
  </si>
  <si>
    <t>Aktivnost A100015 RAD SAVJETA MLADIH</t>
  </si>
  <si>
    <t>RAZDJEL  002   IZVRŠNO TIJELO</t>
  </si>
  <si>
    <t>GLAVA  01   OPĆINSKI NAČELNIK</t>
  </si>
  <si>
    <t>Aktivnost A100003 URED OPĆINSKOG NAČLENIKA I ZAMJENIKA</t>
  </si>
  <si>
    <t>Aktivnost A100022 PROTOKOL</t>
  </si>
  <si>
    <t>GLAVA  02   JEDINSTVENI UPRAVNI ODJEL</t>
  </si>
  <si>
    <t>Aktivnost A100016 ADMINISTRACIJA</t>
  </si>
  <si>
    <t>Aktivnost A100018 USLUGE</t>
  </si>
  <si>
    <t>Aktivnost A100019 OPREMA</t>
  </si>
  <si>
    <t>Tekući projekt T100001 STRUČNO OSPOSOBLJAVANJE PROGRAM HZZ</t>
  </si>
  <si>
    <t>Program 1000 RAZVOJ I POTICANJE GOSPODARSTVA</t>
  </si>
  <si>
    <t>Aktivnost A100002 UREĐENJE KATASTARSKOG OPERATA</t>
  </si>
  <si>
    <t>Aktivnost A100003 RAD LOKALNE AKCIJSKE GRUPE-LAG</t>
  </si>
  <si>
    <t>Aktivnost A100006 STRUČNI SKUP VOĆARA</t>
  </si>
  <si>
    <t>Kapitalni projekt K100001 POSLOVNO-PODUZETNIČKA I REKREATIVNA ZONA KNEŽEVI VINOGRADI</t>
  </si>
  <si>
    <t>Kapitalni projekt K100002 UREĐENJE KANALSKE MREŽE</t>
  </si>
  <si>
    <t>Kapitalni projekt K100003 NADOPUNA SMEĐE SIGNALIZACIJE</t>
  </si>
  <si>
    <t>Kapitalni projekt K100006 STVARANJE UVJETA ZA RAZVOJ GOSPODARSTVA VAN PODRUČJA PPZ</t>
  </si>
  <si>
    <t>Tekući projekt T100001 PROSTORNO-PLANSKA DOKUMENTACIJA</t>
  </si>
  <si>
    <t>Tekući projekt T100002 SUFINANCIRANJE KAMATA</t>
  </si>
  <si>
    <t>Tekući projekt T100003 ANALIZA TLA</t>
  </si>
  <si>
    <t>Tekući projekt T100004 SUBVENCIJA  BORBE PROTIV KOMARACA</t>
  </si>
  <si>
    <t>Tekući projekt T100005 UMJETNO OSJEMENJIVANJE</t>
  </si>
  <si>
    <t>Tekući projekt T100008 SUBVENCIONIRANJE OBRANE OD LEDOTUČE</t>
  </si>
  <si>
    <t>Tekući projekt T100009 SUBVENCIONIRNJE POTICANJA GOSPODARSTVA</t>
  </si>
  <si>
    <t>Tekući projekt T100010 TEKUĆE DONACIJE U GOSPODARSTVU</t>
  </si>
  <si>
    <t>Program 1000 ODRŽAVANJE KOMUNALNE INFRASTRUKTURE</t>
  </si>
  <si>
    <t>Aktivnost A100005 UREĐENJE ULIČNE KANALSKE MREŽE</t>
  </si>
  <si>
    <t>Aktivnost A100006 UKLANJANJE DIVLJIH (SEOSKIH) DEPONIJA</t>
  </si>
  <si>
    <t>Aktivnost A100008 TEKUĆE ODRŽAVANJE JAVNIH POVRŠINA</t>
  </si>
  <si>
    <t>Aktivnost A100009 RAVNANJE JAVNIH POVRŠINA</t>
  </si>
  <si>
    <t>Aktivnost A100010 ODRŽAVANJE NERAZVRST.CESTA U ZIMSKIM UVJETIMA</t>
  </si>
  <si>
    <t>Aktivnost A100011 ODRŽAVANJE NERAZVRSTANIH CESTA</t>
  </si>
  <si>
    <t>Aktivnost A100013 FUNKCIONIRANJE JAVNE RASVJETE</t>
  </si>
  <si>
    <t>Aktivnost A100015 USLUGE D.D.D.I VETERINARSKE USLUGE</t>
  </si>
  <si>
    <t>Aktivnost A100016 ČIŠĆENJE JAVNIH POVRŠINA</t>
  </si>
  <si>
    <t>Aktivnost A100017 JAVNI RADOVI</t>
  </si>
  <si>
    <t>Kapitalni projekt K100001 SANACIJA DEPONIJA  OTPADA ZMAJEVAC- PROJEKT S FONDOM ZAŠTITE OKOLIŠA</t>
  </si>
  <si>
    <t>Tekući projekt T100001 SADNJA ZELENILA NA JAVNIM POVRŠINAMA</t>
  </si>
  <si>
    <t>Tekući projekt T100005 SANACIJA PUTEVA I STAZA U GROBLJIMA</t>
  </si>
  <si>
    <t>Tekući projekt T100007 UKLANJANJE AMBROZIJE</t>
  </si>
  <si>
    <t>Tekući projekt T100010 PROVEDBA ENERG.UČINKOVITOSTI JAVNE RASVJETE I ZAŠTITE OD SVJET. ONEČIŠĆENJA</t>
  </si>
  <si>
    <t>Program 1000 GRADNJA OBJEKATA I UREĐAJA KOMUNALNE INFRASTRUKTURE</t>
  </si>
  <si>
    <t>Aktivnost A100002 SANACIJA KLIZIŠTA I POTPORNIH ZIDOVA NA JAVNIM POVRŠINAMA</t>
  </si>
  <si>
    <t>Aktivnost A100003 ZELENI OTOCI (KONTEJNERI)</t>
  </si>
  <si>
    <t>Kapitalni projekt K100001 IZGRADNJA NERAZVRSTANIH CESTA</t>
  </si>
  <si>
    <t>Kapitalni projekt K100005 SUBVENCIJA PRIKLJUČAKA NA KANALIZACIJU ZA STAMBENE OBJEKTE</t>
  </si>
  <si>
    <t>Kapitalni projekt K100009 IZGRADNJA PJEŠAČKE STAZE DO KAMENCA</t>
  </si>
  <si>
    <t>Kapitalni projekt K100010 IZGRADNJA CESTE OD BAČVE DO SRC I NASTAVAK DO SPOJA S KRAKOM "F"</t>
  </si>
  <si>
    <t>Kapitalni projekt K100011 IZGRADNJA NOGOSTUPA U KARANCU</t>
  </si>
  <si>
    <t>Kapitalni projekt K100014 REKONSTRUKCIJA I MODERNIZACIJA ŽUP.CESTE UL.Š.PETEFIJA KN.VINOGRADI</t>
  </si>
  <si>
    <t>Kapitalni projekt K100015 UREĐENJE JAVNE POVRŠINE U KARANCU</t>
  </si>
  <si>
    <t>Tekući projekt T100001 UREĐENJE DJEČJIH IGRALIŠTA</t>
  </si>
  <si>
    <t>Tekući projekt T100002 UREĐENJE CENTRA KNEŽEVIH VINOGRADA</t>
  </si>
  <si>
    <t>Tekući projekt T100006 SUBVENCIJA PRIKLJUČAKA NA VODOVODNU MREŽU</t>
  </si>
  <si>
    <t>Tekući projekt T100010 SUBVENCIJA IZRADE PROJEKTA ZA IZGRADNJU KANALIZACIJE</t>
  </si>
  <si>
    <t>Tekući projekt T100012 MODERNIZACIJA JAVNE RASVJETE</t>
  </si>
  <si>
    <t>Tekući projekt T100013 UREĐENJE JAVNE POVRŠINE U KAMENCU</t>
  </si>
  <si>
    <t>Program 1000 TEKUĆE I KAPITALNO ODRŽAVANJE OBJEKATA I OPREME</t>
  </si>
  <si>
    <t>Aktivnost A100001 KATASTARSKE I GEODETSKE USLUGE</t>
  </si>
  <si>
    <t>Aktivnost A100002 USLUGE NADZORA I PROJEKTANATA</t>
  </si>
  <si>
    <t>Aktivnost A100003 NAKNADA ZA UREĐENJE VODA (SLIVNA NAKNADA)</t>
  </si>
  <si>
    <t>Aktivnost A100005 PRAVO GRAĐENJA NA ZEMLJIŠTU U VLASNIŠTVU RH</t>
  </si>
  <si>
    <t>Aktivnost A100006 PROCJENA I LEGALIZACIJA NEKRETNINA U VLASNIŠTVU OPĆINE</t>
  </si>
  <si>
    <t>Aktivnost A100007 ZAJEDNIČKA PRIČUVA - STANOUPRAVA</t>
  </si>
  <si>
    <t>Aktivnost A100008 OSTALI TROŠKOVI U IZGRADNJI</t>
  </si>
  <si>
    <t>Aktivnost A100010 REŽIJSKI I DR. TROŠKOVI OBJEKATAU VLASNIŠTVU OPĆINE (osim Domova kulture)</t>
  </si>
  <si>
    <t>Aktivnost A100011 DAROVANJE LOVAČKE KUĆE U KARANCU</t>
  </si>
  <si>
    <t>Aktivnost A100012 TD "KNŽEVI PARKOVI"</t>
  </si>
  <si>
    <t>Aktivnost A100013 UKLANJANJE  BOROVA U NASELJU HRV.BRANITELJA KN.VINOGRADI</t>
  </si>
  <si>
    <t>Aktivnost A100014 UREĐENJE ŠUMICE I BORIKA ISPOD BAZENA</t>
  </si>
  <si>
    <t>Kapitalni projekt K100003 ULAGANJE U SRC BAZENI I POPRATNE SADRŽAJE</t>
  </si>
  <si>
    <t>Kapitalni projekt K100009 POMOĆ ROMIMA U ZAJEDNICI</t>
  </si>
  <si>
    <t>Tekući projekt T100001 MANJI POPRAVCI OBJEKATA U VLASNIŠTVU OPĆINE</t>
  </si>
  <si>
    <t>Tekući projekt T100006 KLIMATIZACIJA DOMOVA KULTURE</t>
  </si>
  <si>
    <t>Tekući projekt T100007 PROGRAM POMOĆI UREĐENJA OKUĆNICA</t>
  </si>
  <si>
    <t>Tekući projekt T100009 ENERGETSKI PREGLED ZGRADA U VL.OPĆINE</t>
  </si>
  <si>
    <t>Program 1000 JAVNE POTREBE U VATROGASTVU, CIVILNOJ ZAŠTITI I HGSS-u</t>
  </si>
  <si>
    <t>Aktivnost A100001 JPVP GRADA BELOG MANASTIRA</t>
  </si>
  <si>
    <t>Aktivnost A100002 DVD</t>
  </si>
  <si>
    <t>Aktivnost A100003 VATROGASNA ZAJEDNICA BARANJE</t>
  </si>
  <si>
    <t>Aktivnost A100004 RAD CIVILNE ZAŠTITE</t>
  </si>
  <si>
    <t>Aktivnost A100005 RAD HGSS</t>
  </si>
  <si>
    <t>Aktivnost A100009 NABAVKA OPREME ZA DVD SUZA</t>
  </si>
  <si>
    <t>Program 1000 JAVNE POTREBE U ŠPORTU</t>
  </si>
  <si>
    <t>Aktivnost A100013 NK RADNIČKI MIRKOVAC</t>
  </si>
  <si>
    <t>Aktivnost A100020 TEKUĆA POMOĆ NOGOMETNIM KLUBOVIMA</t>
  </si>
  <si>
    <t>Aktivnost A100021 TEKUĆA POMOĆ SPORTSKIM DRUŠTVIMA (izuzev nogometa)</t>
  </si>
  <si>
    <t>Kapitalni projekt K100003 MALONOGOMETNO IGRALIŠTE KOTLINA</t>
  </si>
  <si>
    <t>Tekući projekt T100002 POTICANJE RAZVOJA REKEACIJE I SPORTA - KNEŽEVI PARKOVI</t>
  </si>
  <si>
    <t>Program 1000 JAVNE POTREBE U KULTURI</t>
  </si>
  <si>
    <t>Aktivnost A100016 OSTALE TEKUĆE DONACIJE U KULTURI</t>
  </si>
  <si>
    <t>Aktivnost A100028 RAZVOJ KULTURNOG AMATERIZMA</t>
  </si>
  <si>
    <t>Aktivnost A100029 POMOĆ RAZVOJU CIVILNOG DRUŠTVA</t>
  </si>
  <si>
    <t>Aktivnost A100031 OBILJEŽAVANJE OSNUTKA 135.BRIGADE</t>
  </si>
  <si>
    <t>Kapitalni projekt K100001 UREĐENJE OBJEKTA ZA RAD UDVDR-a i LD SRNDAĆ</t>
  </si>
  <si>
    <t>Program 2000 POMOĆ RELIGIJSKIM ZAJEDNICAMA</t>
  </si>
  <si>
    <t>Aktivnost A100001 TEKUĆA POMOĆ RELIGIJSKIM ZAJEDNICAMA</t>
  </si>
  <si>
    <t>Kapitalni projekt K100001 KAPITALNA POMOĆ OBJEKTIMA RELIGIJE</t>
  </si>
  <si>
    <t>Program 3000 PODRŠKA TURIZMU OPĆINE</t>
  </si>
  <si>
    <t>Aktivnost A100001 MANIFESTACIJE OPĆINE</t>
  </si>
  <si>
    <t>Aktivnost A100002 TURISTIČKA ZAJEDNICA BARANJE</t>
  </si>
  <si>
    <t>Aktivnost A100003 RADMUZEJA I EKO TC U ZMAJEVCU  U SURADNJI S TZ OBŽ</t>
  </si>
  <si>
    <t>Aktivnost A100004 POSTAVLJANJE PROMIDŽBENIH PLOČA</t>
  </si>
  <si>
    <t>Program 1000 POMOĆI U OBRAZOVANJU</t>
  </si>
  <si>
    <t>Aktivnost A100001 ŠKOLA KNEŽEVI VINOGRADI</t>
  </si>
  <si>
    <t>Aktivnost A100002 ŠKOLA ZMAJEVAC</t>
  </si>
  <si>
    <t>Aktivnost A100003 SUBVENCIJA PRIJEVOZA UČENIKA SREDNJIH ŠKOLA</t>
  </si>
  <si>
    <t>Aktivnost A100004 SUBVENCIJA PRIJEVOZA UČENIKA U DRAMALJ</t>
  </si>
  <si>
    <t>Tekući projekt T100001 STIPENDIJE</t>
  </si>
  <si>
    <t>Program 1000 JAVNE POTREBE U ZDRAVSTVU I SOCIJALNOJ SKRBI</t>
  </si>
  <si>
    <t>Aktivnost A100001 TROŠKOVI STANOVANJA ZA SOCIJALNO UGROŽENE</t>
  </si>
  <si>
    <t>Aktivnost A100002 OSTALE POMOĆI SOCIJALNO UGROŽENIMA</t>
  </si>
  <si>
    <t>Aktivnost A100008 CRVENI KRIŽ</t>
  </si>
  <si>
    <t>Aktivnost A100012 OSNAŽIVANJE CIVILNOG DRUŠTVA U DJELATNOSTIMA SOCIJALNE SKRBI</t>
  </si>
  <si>
    <t>Aktivnost A100001 ODRŽAVANJE WEB STRANICE</t>
  </si>
  <si>
    <t>Aktivnost A100002 NOVINE NA MAĐARSKOM JEZIKU MAGYAR NAPLO</t>
  </si>
  <si>
    <t>Aktivnost A100004 RADIO BARANJA</t>
  </si>
  <si>
    <t>Aktivnost A100005 RADIO BANSKA KOSA</t>
  </si>
  <si>
    <t>Aktivnost A100007 PUČKO OTVORENO UČILIŠTE BARANYAI JULIA</t>
  </si>
  <si>
    <t>Tekući projekt T100001 PODRŠKA MANJINSKIM ZAJEDNICAMA U OČUVANJU ELEMENATA IDENTITETA MANJINSKE ZAJE</t>
  </si>
  <si>
    <t>Tekući projekt T100002 CITYHUB APLIKACIJA</t>
  </si>
  <si>
    <t>GLAVA  03   DJEČJI VRTIĆ "ZEKO"</t>
  </si>
  <si>
    <t>PRORAČUNSKI KORISNIK  01   DJEČJI VRTIĆ "ZEKO"</t>
  </si>
  <si>
    <t>Program 1000 JAVNE POTREBE U PREDŠKOLSKOM ODGOJU</t>
  </si>
  <si>
    <t>Aktivnost A100001 IZDACI ZA ZAPOSLENE</t>
  </si>
  <si>
    <t>Korisnik DJEČJI VRTIĆ ZEKO</t>
  </si>
  <si>
    <t>Aktivnost A100002 MATERIJALNI RASHODI</t>
  </si>
  <si>
    <t>Aktivnost A100003 USLUGE</t>
  </si>
  <si>
    <t>Aktivnost A100004 NESPOMENUTI RASHODI POSLOVANJA</t>
  </si>
  <si>
    <t>Aktivnost A100005 FINANCIJSKI RASHODI</t>
  </si>
  <si>
    <t>Tekući projekt T100001 OPREMA</t>
  </si>
  <si>
    <t xml:space="preserve">GODIŠNJI IZVJEŠTAJ O IZVRŠENJU PRORAČUNA </t>
  </si>
  <si>
    <t>OPĆINE KNEŽEVI VINOGRADI ZA 2016.GODINU</t>
  </si>
  <si>
    <t>GODIŠNJE IZVJEŠĆE O IZVRŠENJU PLANA RAZVOJNIH PROGRAMA</t>
  </si>
  <si>
    <t>OPĆINE KNEŽEVI VINOGRADI 2016-2018.</t>
  </si>
  <si>
    <t>CILJ</t>
  </si>
  <si>
    <t>PRIORETETI</t>
  </si>
  <si>
    <t>MJERA</t>
  </si>
  <si>
    <t>BROJ KONTA</t>
  </si>
  <si>
    <t>INVESTICIJA / KAPITALNA POMOĆ /KAPITALNA DONACIJA</t>
  </si>
  <si>
    <t>Izmjena +/-</t>
  </si>
  <si>
    <t xml:space="preserve"> Plan za 2016. po I.izmj</t>
  </si>
  <si>
    <t>.+/-</t>
  </si>
  <si>
    <t xml:space="preserve"> Novi Plan za 2016. po II.izmj</t>
  </si>
  <si>
    <t xml:space="preserve"> Novi Plan za 2016. po III.izmj</t>
  </si>
  <si>
    <t xml:space="preserve"> Novi Plan za 2016. po IV.izmj</t>
  </si>
  <si>
    <t>Izvršenje 2016</t>
  </si>
  <si>
    <t>Indeks</t>
  </si>
  <si>
    <t>POKAZATELJ REZULTATA</t>
  </si>
  <si>
    <t>Izvršeno- pokazatelji 2016.</t>
  </si>
  <si>
    <t>SVEUKUPNO</t>
  </si>
  <si>
    <t>RAZDJEL</t>
  </si>
  <si>
    <t>002  IZVRŠNO TIJELO</t>
  </si>
  <si>
    <t>Glavni program</t>
  </si>
  <si>
    <t>G02 RAZVOJ I POTICANJE GOSPODARSTVA</t>
  </si>
  <si>
    <t>Program</t>
  </si>
  <si>
    <t>1000 RAZVOJ I POTICANJE GOSPODARSTVA</t>
  </si>
  <si>
    <t>1. KONKURENTNO GOSPODARSTVO</t>
  </si>
  <si>
    <t>1.2. UČINKOVITO GOSPODARENJE INFRASTRUKTURNIM RESURSIMA</t>
  </si>
  <si>
    <t>1.2.1. Proširenje i održavanje poslovnih zona</t>
  </si>
  <si>
    <t>Kapitalni projekt</t>
  </si>
  <si>
    <t>K100001 POSLOVNO-PODUZETNIČKA I REKREATIVNA ZONA KNEŽEVI VINOGRADI</t>
  </si>
  <si>
    <t>izgrađena rasvjeta u Posl.zoni - broj stubova  i cesta u km</t>
  </si>
  <si>
    <t>Javna rasvjeta</t>
  </si>
  <si>
    <t>Ceste</t>
  </si>
  <si>
    <t>3. KONKURENTNA POLJOPRIVREDNA PROIZVODNJA</t>
  </si>
  <si>
    <t>3.1. RAZVOJ POLJOPRIVREDNE INFRASTRUKTURE</t>
  </si>
  <si>
    <t>3.1.1. Proširenje i održavanje sustava odvodnje  i navodnjavanja</t>
  </si>
  <si>
    <t>K100002 UREĐENJE KANALSKE MREŽE</t>
  </si>
  <si>
    <t>uređena kanalska mreža u m</t>
  </si>
  <si>
    <t>Subvencije kreditnim i ostalim financijskim institucijama u javnom sektoru</t>
  </si>
  <si>
    <t xml:space="preserve">1.1. STVARANJE POTICAJNOG OKRUŽENJA ZA RAZVOJ PODUZETNIŠTVA </t>
  </si>
  <si>
    <t>1.1.1. Poslovna podrška strateškim projektima</t>
  </si>
  <si>
    <t>K100006 STVARANJE UVJETA ZA RAZVOJ GOSPODARSTVA VAN PODRUČJA PPZ</t>
  </si>
  <si>
    <t>dovedena voda do izdvojenog građ.područja i izgrađena trafo stanica</t>
  </si>
  <si>
    <t>sufinanciranje izgradnje buster stanice i magistralnog vodovoda</t>
  </si>
  <si>
    <t>trafo stanica</t>
  </si>
  <si>
    <t>G03 ODRŽAVANJE KOMUNALNE INFRASTRUKTURE</t>
  </si>
  <si>
    <t>izrađen projekt sanacije</t>
  </si>
  <si>
    <t>1000 ODRŽAVANJE KOMUNALNE INFRASTRUKTURE</t>
  </si>
  <si>
    <t>4. OČUVANJE OKOLIŠA</t>
  </si>
  <si>
    <t>4.2. ZAŠTITA PRIRODE I OČUVANJE OKOLIŠA</t>
  </si>
  <si>
    <t>4.2.2. Unaprjeđenje sustava održivog gospodarenja otpadom</t>
  </si>
  <si>
    <t>K100001 SANACIJA SEOSKIH DEPONIJA - PROJEKT S FONDOM ZAŠTITE OKOLIŠA</t>
  </si>
  <si>
    <t>Ostale intelektualne usluge</t>
  </si>
  <si>
    <t>G04 IZGRADNJA KOMUNALNE INFRASTRUKTURE</t>
  </si>
  <si>
    <t>1000 GRADNJA OBJEKATA I UREĐAJA KOMUNALNE INFRASTRUKTURE</t>
  </si>
  <si>
    <t>5. VISOKA KVALITET ŽIVLJENJA U RURALNOJ SREDINI</t>
  </si>
  <si>
    <t>5.3. UNAPRJEĐENJE KOMUNALNE I PROMETNE INFRASTRUKTURE</t>
  </si>
  <si>
    <t>5.3.6. Izgradnja i održavanje lokalnih nerazvrstanih cesta</t>
  </si>
  <si>
    <t>K100001 IZGRADNJA NERAZVRSTANIH CESTA</t>
  </si>
  <si>
    <t xml:space="preserve">izgrađene cesta u km </t>
  </si>
  <si>
    <t>30m privremene ceste u zoni</t>
  </si>
  <si>
    <t>izrađeni projekti i geodetski radovi</t>
  </si>
  <si>
    <t>K100010 IZGRADNJA CESTE OD BAČVE DO SRC</t>
  </si>
  <si>
    <t>izgrađena cesta u m</t>
  </si>
  <si>
    <t>Geodetsko-katastarske usluge</t>
  </si>
  <si>
    <t>izrađena projektna dokumentacija</t>
  </si>
  <si>
    <t>K100014 REKONSTRUKCIJA I MODERNIZACIJA ŽUP.CESTE UL.Š.PETEFIJA KN.VINOGRADI</t>
  </si>
  <si>
    <t>rekonstruirana i modrnizirana cesta u m</t>
  </si>
  <si>
    <t>Kapitalne pomoći županijskim proračunima</t>
  </si>
  <si>
    <t>5.3.4. Obnova i uređenje trgova, parkova i ostalih javnih prostora</t>
  </si>
  <si>
    <t>K100011 IZGRADNJA NOGOSTUPA U KARANCU</t>
  </si>
  <si>
    <t>izgrađen nogostup u m</t>
  </si>
  <si>
    <t>Ostali slični prometni objekti</t>
  </si>
  <si>
    <t>K100009 IZGRADNJA PJEŠAČKE STAZE DO KAMENCA</t>
  </si>
  <si>
    <t>izrađena staza u m</t>
  </si>
  <si>
    <t>Tekući projekt</t>
  </si>
  <si>
    <t>T100002 UREĐENJE CENTRA KNEŽEVIH VINOGRADA</t>
  </si>
  <si>
    <t>uređen centar Kn.Vinogradima u m2</t>
  </si>
  <si>
    <t>Otkup zemljišta i uređenje</t>
  </si>
  <si>
    <t>5.3.3. Izgradnja, obnova  i održavanje javne rasvjete</t>
  </si>
  <si>
    <t>T100012 MODERNIZACIJA JAVNE RASVJETE</t>
  </si>
  <si>
    <t>modernizirana javna rasvjeta  u br.stubova</t>
  </si>
  <si>
    <t>Energetski i komunikacijski vodovi</t>
  </si>
  <si>
    <t>projektna dokumentacija za Karanac, Zmajevac</t>
  </si>
  <si>
    <t>G05 USLUGE UNAPRJEĐENJA STANOVANJA I ZAJEDNICE</t>
  </si>
  <si>
    <t>1000 TEKUĆE I KAPITALNO ODRŽAVANJE OBJEKATA I OPREME</t>
  </si>
  <si>
    <t>5.4. UNAPRJEĐENJE DRUŠTVENE IFNRASTRUKTURE</t>
  </si>
  <si>
    <t>5.4.4. Izgradnja obnova i održavanje sportske infrastrukture</t>
  </si>
  <si>
    <t>K100003 ULAGANJE U SRC BAZENI POPRATNE SADRŽAJE</t>
  </si>
  <si>
    <t>rekonstruirana i modrnizirana školjka bazena, uređeni i sanirani objekti i oprema</t>
  </si>
  <si>
    <t>Rekonstrukcija bazenske školjke</t>
  </si>
  <si>
    <t>izrađena projektna dokumentacija za bazen i za tematski park za mjeru 7.4.</t>
  </si>
  <si>
    <t>Sportske dvorane i rekreacijski objekti</t>
  </si>
  <si>
    <t>otplaćen prvi dio ulaganja u bazene</t>
  </si>
  <si>
    <t>5.5. UNAPREĐENJE SOCIJALNE SLIKE OPĆINE</t>
  </si>
  <si>
    <t>5.5.2. Unaprjeđenje sustava podrške siromašnim obiteljima</t>
  </si>
  <si>
    <t>K1000009  POMOĆ ROMIMA U ZAJEDNICI</t>
  </si>
  <si>
    <t>legalizovani stambeni objekti romske zajednice</t>
  </si>
  <si>
    <t>Legalizacija</t>
  </si>
  <si>
    <t>G07 ŠPORT</t>
  </si>
  <si>
    <t>1000 JAVNE POTREBE U ŠPORTU</t>
  </si>
  <si>
    <t>5.4.4. Izgradnja, obnova i održavanje sportske infrastrukture</t>
  </si>
  <si>
    <t>K100003MALONOGOMETNO IGRALIŠTE U KOTLINI</t>
  </si>
  <si>
    <t>opremljeno igralište</t>
  </si>
  <si>
    <t>završeno i opremljeno igralište</t>
  </si>
  <si>
    <t>Sporska oprema</t>
  </si>
  <si>
    <t>POSEBNI DIO</t>
  </si>
  <si>
    <t>GODIŠNJE IZVJEŠĆE O IZVRŠENJU PRORAČUNA</t>
  </si>
  <si>
    <t>OPĆINE KENEŽVI VINOGRADI ZA 2016.GODINU</t>
  </si>
  <si>
    <t>TEKUĆI PLAN</t>
  </si>
  <si>
    <t>IZVORNI I</t>
  </si>
  <si>
    <t>IZVRŠENJE ZA 2015.GODINU</t>
  </si>
  <si>
    <t>IZVORNI I TEKUĆI PLAN ZA 2016.GDINU</t>
  </si>
  <si>
    <t>IZVRŠENO ZA 2016.</t>
  </si>
  <si>
    <t>4=3/1</t>
  </si>
  <si>
    <t>5=3/2</t>
  </si>
  <si>
    <t xml:space="preserve">Kapitalne pomoći od međunarodnih organizacija </t>
  </si>
  <si>
    <t>Ostali prihodi od nefinancijske imovine</t>
  </si>
  <si>
    <t>Županijske, gradske i općinske pristojbe i nakade</t>
  </si>
  <si>
    <t>Prihodi od prodaje postrojenja i opreme</t>
  </si>
  <si>
    <t>Prijevozna sredstva u cestovnom prometu</t>
  </si>
  <si>
    <t>Službena, radna i zaštitna odjeća i obuća</t>
  </si>
  <si>
    <t>Naknade troškova osobama izvan radnog odnosa</t>
  </si>
  <si>
    <t>Subvencija trgovačkim društvima izvan javnog sektora</t>
  </si>
  <si>
    <t>Doprinosi za obvezno osiguranje u slučaju nezaposlenosti</t>
  </si>
  <si>
    <t>Materijal i dijelovi za tekuće i investcijsko održavanje</t>
  </si>
  <si>
    <t>Kapitalne pomoći kreditnim i ostalim financijskim institucijama te trgovačkim društvima izvan javnog sek</t>
  </si>
  <si>
    <t>Komunikacijska oprema</t>
  </si>
  <si>
    <t>Knjige, umjetnička djela i ostale izložbene vrijednosti</t>
  </si>
  <si>
    <t xml:space="preserve">Knjige </t>
  </si>
  <si>
    <t>4=3/2</t>
  </si>
  <si>
    <t>5=3/1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</si>
</sst>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505050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rgb="FF14148A"/>
        <bgColor indexed="64"/>
      </patternFill>
    </fill>
    <fill>
      <patternFill patternType="solid">
        <fgColor rgb="FF5050A8"/>
        <bgColor indexed="64"/>
      </patternFill>
    </fill>
    <fill>
      <patternFill patternType="solid">
        <fgColor rgb="FF6464B2"/>
        <bgColor indexed="64"/>
      </patternFill>
    </fill>
    <fill>
      <patternFill patternType="solid">
        <fgColor rgb="FF282894"/>
        <bgColor indexed="64"/>
      </patternFill>
    </fill>
    <fill>
      <patternFill patternType="solid">
        <fgColor rgb="FFA0D0A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" fontId="0" fillId="0" borderId="0" xfId="0" applyNumberFormat="1"/>
    <xf numFmtId="4" fontId="1" fillId="0" borderId="0" xfId="0" applyNumberFormat="1" applyFont="1"/>
    <xf numFmtId="0" fontId="1" fillId="2" borderId="0" xfId="0" applyFont="1" applyFill="1"/>
    <xf numFmtId="0" fontId="4" fillId="3" borderId="0" xfId="0" applyFont="1" applyFill="1"/>
    <xf numFmtId="0" fontId="4" fillId="4" borderId="0" xfId="0" applyFont="1" applyFill="1" applyAlignment="1">
      <alignment wrapText="1"/>
    </xf>
    <xf numFmtId="4" fontId="4" fillId="4" borderId="0" xfId="0" applyNumberFormat="1" applyFont="1" applyFill="1" applyAlignment="1">
      <alignment wrapText="1"/>
    </xf>
    <xf numFmtId="0" fontId="4" fillId="4" borderId="0" xfId="0" applyFont="1" applyFill="1" applyAlignment="1">
      <alignment horizontal="left" wrapText="1"/>
    </xf>
    <xf numFmtId="0" fontId="1" fillId="0" borderId="0" xfId="0" applyFont="1" applyAlignment="1">
      <alignment wrapText="1"/>
    </xf>
    <xf numFmtId="4" fontId="1" fillId="0" borderId="0" xfId="0" applyNumberFormat="1" applyFont="1" applyAlignment="1">
      <alignment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0" fontId="0" fillId="0" borderId="0" xfId="0" applyAlignment="1">
      <alignment horizontal="left" wrapText="1"/>
    </xf>
    <xf numFmtId="4" fontId="4" fillId="3" borderId="0" xfId="0" applyNumberFormat="1" applyFont="1" applyFill="1"/>
    <xf numFmtId="0" fontId="1" fillId="2" borderId="0" xfId="0" applyFont="1" applyFill="1" applyAlignment="1">
      <alignment vertical="top"/>
    </xf>
    <xf numFmtId="0" fontId="0" fillId="0" borderId="0" xfId="0" applyAlignment="1">
      <alignment vertical="top"/>
    </xf>
    <xf numFmtId="0" fontId="4" fillId="3" borderId="0" xfId="0" applyFont="1" applyFill="1" applyAlignment="1">
      <alignment vertical="top"/>
    </xf>
    <xf numFmtId="4" fontId="4" fillId="3" borderId="0" xfId="0" applyNumberFormat="1" applyFont="1" applyFill="1" applyAlignment="1">
      <alignment vertical="top"/>
    </xf>
    <xf numFmtId="0" fontId="4" fillId="4" borderId="0" xfId="0" applyFont="1" applyFill="1" applyAlignment="1">
      <alignment vertical="top"/>
    </xf>
    <xf numFmtId="4" fontId="4" fillId="4" borderId="0" xfId="0" applyNumberFormat="1" applyFont="1" applyFill="1" applyAlignment="1">
      <alignment vertical="top"/>
    </xf>
    <xf numFmtId="0" fontId="4" fillId="5" borderId="0" xfId="0" applyFont="1" applyFill="1" applyAlignment="1">
      <alignment vertical="top"/>
    </xf>
    <xf numFmtId="4" fontId="4" fillId="5" borderId="0" xfId="0" applyNumberFormat="1" applyFont="1" applyFill="1" applyAlignment="1">
      <alignment vertical="top"/>
    </xf>
    <xf numFmtId="0" fontId="4" fillId="6" borderId="0" xfId="0" applyFont="1" applyFill="1" applyAlignment="1">
      <alignment vertical="top"/>
    </xf>
    <xf numFmtId="4" fontId="4" fillId="6" borderId="0" xfId="0" applyNumberFormat="1" applyFont="1" applyFill="1" applyAlignment="1">
      <alignment vertical="top"/>
    </xf>
    <xf numFmtId="0" fontId="4" fillId="7" borderId="0" xfId="0" applyFont="1" applyFill="1" applyAlignment="1">
      <alignment vertical="top"/>
    </xf>
    <xf numFmtId="4" fontId="4" fillId="7" borderId="0" xfId="0" applyNumberFormat="1" applyFont="1" applyFill="1" applyAlignment="1">
      <alignment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4" fontId="0" fillId="0" borderId="0" xfId="0" applyNumberFormat="1" applyAlignment="1">
      <alignment vertical="top" wrapText="1"/>
    </xf>
    <xf numFmtId="0" fontId="4" fillId="8" borderId="0" xfId="0" applyFont="1" applyFill="1" applyAlignment="1">
      <alignment vertical="top"/>
    </xf>
    <xf numFmtId="4" fontId="4" fillId="8" borderId="0" xfId="0" applyNumberFormat="1" applyFont="1" applyFill="1" applyAlignment="1">
      <alignment vertical="top"/>
    </xf>
    <xf numFmtId="0" fontId="1" fillId="9" borderId="0" xfId="0" applyFont="1" applyFill="1" applyAlignment="1">
      <alignment vertical="top"/>
    </xf>
    <xf numFmtId="4" fontId="1" fillId="9" borderId="0" xfId="0" applyNumberFormat="1" applyFont="1" applyFill="1" applyAlignment="1">
      <alignment vertical="top"/>
    </xf>
    <xf numFmtId="10" fontId="0" fillId="0" borderId="0" xfId="0" applyNumberFormat="1"/>
    <xf numFmtId="10" fontId="1" fillId="2" borderId="0" xfId="0" applyNumberFormat="1" applyFont="1" applyFill="1" applyAlignment="1">
      <alignment vertical="top"/>
    </xf>
    <xf numFmtId="10" fontId="4" fillId="3" borderId="0" xfId="0" applyNumberFormat="1" applyFont="1" applyFill="1" applyAlignment="1">
      <alignment vertical="top"/>
    </xf>
    <xf numFmtId="10" fontId="4" fillId="4" borderId="0" xfId="0" applyNumberFormat="1" applyFont="1" applyFill="1" applyAlignment="1">
      <alignment vertical="top"/>
    </xf>
    <xf numFmtId="10" fontId="4" fillId="5" borderId="0" xfId="0" applyNumberFormat="1" applyFont="1" applyFill="1" applyAlignment="1">
      <alignment vertical="top"/>
    </xf>
    <xf numFmtId="10" fontId="4" fillId="6" borderId="0" xfId="0" applyNumberFormat="1" applyFont="1" applyFill="1" applyAlignment="1">
      <alignment vertical="top"/>
    </xf>
    <xf numFmtId="10" fontId="4" fillId="7" borderId="0" xfId="0" applyNumberFormat="1" applyFont="1" applyFill="1" applyAlignment="1">
      <alignment vertical="top"/>
    </xf>
    <xf numFmtId="10" fontId="0" fillId="0" borderId="0" xfId="0" applyNumberFormat="1" applyAlignment="1">
      <alignment vertical="top" wrapText="1"/>
    </xf>
    <xf numFmtId="10" fontId="4" fillId="8" borderId="0" xfId="0" applyNumberFormat="1" applyFont="1" applyFill="1" applyAlignment="1">
      <alignment vertical="top"/>
    </xf>
    <xf numFmtId="10" fontId="1" fillId="9" borderId="0" xfId="0" applyNumberFormat="1" applyFont="1" applyFill="1" applyAlignment="1">
      <alignment vertical="top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6" fillId="10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/>
    </xf>
    <xf numFmtId="0" fontId="6" fillId="10" borderId="1" xfId="0" quotePrefix="1" applyFont="1" applyFill="1" applyBorder="1" applyAlignment="1">
      <alignment horizontal="center"/>
    </xf>
    <xf numFmtId="0" fontId="6" fillId="10" borderId="1" xfId="0" quotePrefix="1" applyFont="1" applyFill="1" applyBorder="1" applyAlignment="1">
      <alignment horizontal="center" wrapText="1"/>
    </xf>
    <xf numFmtId="0" fontId="6" fillId="11" borderId="2" xfId="0" applyFont="1" applyFill="1" applyBorder="1" applyAlignment="1">
      <alignment horizontal="center" vertical="center" wrapText="1"/>
    </xf>
    <xf numFmtId="0" fontId="6" fillId="11" borderId="3" xfId="0" applyFont="1" applyFill="1" applyBorder="1" applyAlignment="1">
      <alignment horizontal="center" vertical="center" wrapText="1"/>
    </xf>
    <xf numFmtId="0" fontId="6" fillId="11" borderId="3" xfId="0" applyFont="1" applyFill="1" applyBorder="1" applyAlignment="1">
      <alignment wrapText="1"/>
    </xf>
    <xf numFmtId="0" fontId="6" fillId="11" borderId="1" xfId="0" applyFont="1" applyFill="1" applyBorder="1" applyAlignment="1">
      <alignment horizontal="left" wrapText="1"/>
    </xf>
    <xf numFmtId="0" fontId="6" fillId="11" borderId="1" xfId="0" applyFont="1" applyFill="1" applyBorder="1" applyAlignment="1">
      <alignment wrapText="1"/>
    </xf>
    <xf numFmtId="4" fontId="6" fillId="11" borderId="1" xfId="0" applyNumberFormat="1" applyFont="1" applyFill="1" applyBorder="1" applyAlignment="1">
      <alignment wrapText="1"/>
    </xf>
    <xf numFmtId="0" fontId="6" fillId="11" borderId="4" xfId="0" applyFont="1" applyFill="1" applyBorder="1" applyAlignment="1">
      <alignment horizontal="center" vertical="center" wrapText="1"/>
    </xf>
    <xf numFmtId="0" fontId="6" fillId="11" borderId="5" xfId="0" applyFont="1" applyFill="1" applyBorder="1" applyAlignment="1">
      <alignment horizontal="center" vertical="center" wrapText="1"/>
    </xf>
    <xf numFmtId="0" fontId="6" fillId="11" borderId="5" xfId="0" applyFont="1" applyFill="1" applyBorder="1" applyAlignment="1">
      <alignment wrapText="1"/>
    </xf>
    <xf numFmtId="0" fontId="6" fillId="12" borderId="0" xfId="0" applyFont="1" applyFill="1" applyAlignment="1">
      <alignment horizontal="center" vertical="center" wrapText="1"/>
    </xf>
    <xf numFmtId="0" fontId="6" fillId="12" borderId="0" xfId="0" applyFont="1" applyFill="1" applyAlignment="1">
      <alignment wrapText="1"/>
    </xf>
    <xf numFmtId="0" fontId="6" fillId="12" borderId="6" xfId="0" applyFont="1" applyFill="1" applyBorder="1" applyAlignment="1">
      <alignment horizontal="left" wrapText="1"/>
    </xf>
    <xf numFmtId="0" fontId="6" fillId="12" borderId="7" xfId="0" applyFont="1" applyFill="1" applyBorder="1" applyAlignment="1">
      <alignment wrapText="1"/>
    </xf>
    <xf numFmtId="4" fontId="6" fillId="12" borderId="7" xfId="0" applyNumberFormat="1" applyFont="1" applyFill="1" applyBorder="1" applyAlignment="1">
      <alignment wrapText="1"/>
    </xf>
    <xf numFmtId="0" fontId="6" fillId="13" borderId="8" xfId="0" applyFont="1" applyFill="1" applyBorder="1" applyAlignment="1">
      <alignment horizontal="center" vertical="center" wrapText="1"/>
    </xf>
    <xf numFmtId="0" fontId="6" fillId="13" borderId="9" xfId="0" applyFont="1" applyFill="1" applyBorder="1" applyAlignment="1">
      <alignment horizontal="center" vertical="center" wrapText="1"/>
    </xf>
    <xf numFmtId="0" fontId="6" fillId="13" borderId="9" xfId="0" applyFont="1" applyFill="1" applyBorder="1" applyAlignment="1">
      <alignment wrapText="1"/>
    </xf>
    <xf numFmtId="0" fontId="6" fillId="13" borderId="1" xfId="0" applyFont="1" applyFill="1" applyBorder="1" applyAlignment="1">
      <alignment horizontal="left" wrapText="1"/>
    </xf>
    <xf numFmtId="0" fontId="6" fillId="13" borderId="1" xfId="0" applyFont="1" applyFill="1" applyBorder="1" applyAlignment="1">
      <alignment wrapText="1"/>
    </xf>
    <xf numFmtId="4" fontId="6" fillId="13" borderId="1" xfId="0" applyNumberFormat="1" applyFont="1" applyFill="1" applyBorder="1" applyAlignment="1">
      <alignment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4" fontId="6" fillId="0" borderId="1" xfId="0" applyNumberFormat="1" applyFont="1" applyBorder="1" applyAlignment="1">
      <alignment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wrapText="1"/>
    </xf>
    <xf numFmtId="4" fontId="7" fillId="0" borderId="1" xfId="0" applyNumberFormat="1" applyFont="1" applyBorder="1" applyAlignment="1">
      <alignment wrapText="1"/>
    </xf>
    <xf numFmtId="0" fontId="6" fillId="12" borderId="0" xfId="0" applyFont="1" applyFill="1" applyAlignment="1">
      <alignment horizontal="center" vertical="center" textRotation="90" wrapText="1" readingOrder="1"/>
    </xf>
    <xf numFmtId="0" fontId="6" fillId="12" borderId="10" xfId="0" applyFont="1" applyFill="1" applyBorder="1" applyAlignment="1">
      <alignment horizontal="left" wrapText="1"/>
    </xf>
    <xf numFmtId="0" fontId="6" fillId="12" borderId="1" xfId="0" applyFont="1" applyFill="1" applyBorder="1" applyAlignment="1">
      <alignment wrapText="1"/>
    </xf>
    <xf numFmtId="4" fontId="6" fillId="12" borderId="1" xfId="0" applyNumberFormat="1" applyFont="1" applyFill="1" applyBorder="1" applyAlignment="1">
      <alignment wrapText="1"/>
    </xf>
    <xf numFmtId="0" fontId="6" fillId="13" borderId="8" xfId="0" applyFont="1" applyFill="1" applyBorder="1" applyAlignment="1">
      <alignment horizontal="center" vertical="center" textRotation="90" wrapText="1" readingOrder="1"/>
    </xf>
    <xf numFmtId="0" fontId="6" fillId="13" borderId="9" xfId="0" applyFont="1" applyFill="1" applyBorder="1" applyAlignment="1">
      <alignment horizontal="center" vertical="center" textRotation="90" wrapText="1" readingOrder="1"/>
    </xf>
    <xf numFmtId="0" fontId="6" fillId="12" borderId="8" xfId="0" applyFont="1" applyFill="1" applyBorder="1" applyAlignment="1">
      <alignment horizontal="center" vertical="center" wrapText="1"/>
    </xf>
    <xf numFmtId="0" fontId="6" fillId="12" borderId="9" xfId="0" applyFont="1" applyFill="1" applyBorder="1" applyAlignment="1">
      <alignment horizontal="center" vertical="center" wrapText="1"/>
    </xf>
    <xf numFmtId="0" fontId="6" fillId="12" borderId="11" xfId="0" applyFont="1" applyFill="1" applyBorder="1" applyAlignment="1">
      <alignment wrapText="1"/>
    </xf>
    <xf numFmtId="0" fontId="6" fillId="12" borderId="1" xfId="0" applyFont="1" applyFill="1" applyBorder="1" applyAlignment="1">
      <alignment horizontal="left" wrapText="1"/>
    </xf>
    <xf numFmtId="0" fontId="6" fillId="13" borderId="0" xfId="0" applyFont="1" applyFill="1" applyAlignment="1">
      <alignment horizontal="center" vertical="center" wrapText="1"/>
    </xf>
    <xf numFmtId="0" fontId="6" fillId="13" borderId="0" xfId="0" applyFont="1" applyFill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top" wrapText="1"/>
    </xf>
    <xf numFmtId="0" fontId="6" fillId="10" borderId="1" xfId="0" applyFont="1" applyFill="1" applyBorder="1" applyAlignment="1">
      <alignment vertical="top" wrapText="1"/>
    </xf>
    <xf numFmtId="0" fontId="1" fillId="2" borderId="0" xfId="0" applyFont="1" applyFill="1" applyAlignment="1">
      <alignment horizontal="center" vertical="center" wrapText="1"/>
    </xf>
    <xf numFmtId="4" fontId="1" fillId="2" borderId="0" xfId="0" applyNumberFormat="1" applyFont="1" applyFill="1" applyAlignment="1">
      <alignment horizontal="center" vertical="center" wrapText="1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wrapText="1"/>
    </xf>
    <xf numFmtId="4" fontId="0" fillId="0" borderId="0" xfId="0" applyNumberFormat="1" applyFont="1" applyAlignment="1">
      <alignment wrapText="1"/>
    </xf>
    <xf numFmtId="3" fontId="1" fillId="2" borderId="0" xfId="0" applyNumberFormat="1" applyFont="1" applyFill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90" wrapText="1" readingOrder="1"/>
    </xf>
    <xf numFmtId="0" fontId="6" fillId="0" borderId="10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vertical="center" wrapText="1" readingOrder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6"/>
  <sheetViews>
    <sheetView tabSelected="1" view="pageLayout" topLeftCell="A16" zoomScaleNormal="100" workbookViewId="0">
      <selection activeCell="C196" sqref="C196"/>
    </sheetView>
  </sheetViews>
  <sheetFormatPr defaultRowHeight="15" x14ac:dyDescent="0.25"/>
  <cols>
    <col min="2" max="2" width="70.7109375" customWidth="1"/>
    <col min="3" max="3" width="19.7109375" style="4" customWidth="1"/>
    <col min="4" max="7" width="15.7109375" customWidth="1"/>
    <col min="9" max="9" width="12.7109375" bestFit="1" customWidth="1"/>
  </cols>
  <sheetData>
    <row r="1" spans="1:9" x14ac:dyDescent="0.25">
      <c r="A1" s="1"/>
    </row>
    <row r="2" spans="1:9" x14ac:dyDescent="0.25">
      <c r="A2" s="1"/>
    </row>
    <row r="3" spans="1:9" ht="26.25" x14ac:dyDescent="0.4">
      <c r="A3" s="2" t="s">
        <v>316</v>
      </c>
    </row>
    <row r="4" spans="1:9" ht="26.25" x14ac:dyDescent="0.4">
      <c r="A4" s="2" t="s">
        <v>317</v>
      </c>
    </row>
    <row r="7" spans="1:9" ht="21" x14ac:dyDescent="0.35">
      <c r="A7" s="3" t="s">
        <v>0</v>
      </c>
    </row>
    <row r="8" spans="1:9" x14ac:dyDescent="0.25">
      <c r="A8" s="1"/>
      <c r="B8" s="1"/>
      <c r="C8" s="5"/>
      <c r="D8" s="1"/>
      <c r="E8" s="1"/>
      <c r="F8" s="1"/>
      <c r="G8" s="1"/>
    </row>
    <row r="9" spans="1:9" ht="45" x14ac:dyDescent="0.25">
      <c r="A9" s="1"/>
      <c r="B9" s="1"/>
      <c r="C9" s="106" t="s">
        <v>428</v>
      </c>
      <c r="D9" s="107" t="s">
        <v>429</v>
      </c>
      <c r="E9" s="107" t="s">
        <v>430</v>
      </c>
      <c r="F9" s="107" t="s">
        <v>2</v>
      </c>
      <c r="G9" s="107" t="s">
        <v>2</v>
      </c>
    </row>
    <row r="10" spans="1:9" x14ac:dyDescent="0.25">
      <c r="A10" s="1" t="s">
        <v>3</v>
      </c>
      <c r="B10" s="1"/>
      <c r="C10" s="108">
        <v>1</v>
      </c>
      <c r="D10" s="107">
        <v>2</v>
      </c>
      <c r="E10" s="107">
        <v>3</v>
      </c>
      <c r="F10" s="107" t="s">
        <v>447</v>
      </c>
      <c r="G10" s="107" t="s">
        <v>448</v>
      </c>
    </row>
    <row r="11" spans="1:9" x14ac:dyDescent="0.25">
      <c r="A11" s="1" t="s">
        <v>4</v>
      </c>
      <c r="B11" s="1"/>
      <c r="C11" s="5">
        <f>C32</f>
        <v>12075306.51</v>
      </c>
      <c r="D11" s="5">
        <v>12739819</v>
      </c>
      <c r="E11" s="5">
        <f>E32</f>
        <v>12309035.850000003</v>
      </c>
      <c r="F11" s="5">
        <f>E11/D11*100</f>
        <v>96.618608553229862</v>
      </c>
      <c r="G11" s="5">
        <f>E11/C11*100</f>
        <v>101.93559757515425</v>
      </c>
      <c r="I11" s="4"/>
    </row>
    <row r="12" spans="1:9" x14ac:dyDescent="0.25">
      <c r="A12" s="1" t="s">
        <v>5</v>
      </c>
      <c r="B12" s="1"/>
      <c r="C12" s="5">
        <f>C76</f>
        <v>2631508.65</v>
      </c>
      <c r="D12" s="5">
        <v>996000</v>
      </c>
      <c r="E12" s="5">
        <f>E76</f>
        <v>1148840.23</v>
      </c>
      <c r="F12" s="5">
        <f t="shared" ref="F12:F15" si="0">E12/D12*100</f>
        <v>115.34540461847389</v>
      </c>
      <c r="G12" s="5">
        <f t="shared" ref="G12:G15" si="1">E12/C12*100</f>
        <v>43.657094951977456</v>
      </c>
    </row>
    <row r="13" spans="1:9" x14ac:dyDescent="0.25">
      <c r="A13" s="1" t="s">
        <v>6</v>
      </c>
      <c r="B13" s="1"/>
      <c r="C13" s="5">
        <f>C87</f>
        <v>11595235.07</v>
      </c>
      <c r="D13" s="5">
        <v>13118948.6</v>
      </c>
      <c r="E13" s="5">
        <f>E87</f>
        <v>11110792.999999998</v>
      </c>
      <c r="F13" s="5">
        <f t="shared" si="0"/>
        <v>84.692709292267509</v>
      </c>
      <c r="G13" s="5">
        <f t="shared" si="1"/>
        <v>95.822059086551988</v>
      </c>
      <c r="I13" s="4"/>
    </row>
    <row r="14" spans="1:9" x14ac:dyDescent="0.25">
      <c r="A14" s="1" t="s">
        <v>7</v>
      </c>
      <c r="B14" s="1"/>
      <c r="C14" s="5">
        <f>C158</f>
        <v>3348820.29</v>
      </c>
      <c r="D14" s="5">
        <v>5309500</v>
      </c>
      <c r="E14" s="5">
        <f>E158</f>
        <v>555112.07000000007</v>
      </c>
      <c r="F14" s="5">
        <f t="shared" si="0"/>
        <v>10.455072417365102</v>
      </c>
      <c r="G14" s="5">
        <f t="shared" si="1"/>
        <v>16.57634694992845</v>
      </c>
    </row>
    <row r="15" spans="1:9" x14ac:dyDescent="0.25">
      <c r="A15" s="1" t="s">
        <v>8</v>
      </c>
      <c r="B15" s="1"/>
      <c r="C15" s="5">
        <f>(C11+C12)-(C13+C14)</f>
        <v>-237240.19999999925</v>
      </c>
      <c r="D15" s="5">
        <v>-4692629.5999999996</v>
      </c>
      <c r="E15" s="5">
        <f>(E11+E12)-(E13+E14)</f>
        <v>1791971.0100000054</v>
      </c>
      <c r="F15" s="5">
        <f t="shared" si="0"/>
        <v>-38.186926366402439</v>
      </c>
      <c r="G15" s="5">
        <f t="shared" si="1"/>
        <v>-755.34037233150661</v>
      </c>
      <c r="I15" s="4"/>
    </row>
    <row r="17" spans="1:7" x14ac:dyDescent="0.25">
      <c r="A17" s="1" t="s">
        <v>9</v>
      </c>
      <c r="B17" s="1"/>
      <c r="C17" s="5"/>
      <c r="D17" s="1"/>
      <c r="E17" s="1"/>
      <c r="F17" s="1"/>
      <c r="G17" s="1"/>
    </row>
    <row r="18" spans="1:7" x14ac:dyDescent="0.25">
      <c r="A18" s="1" t="s">
        <v>10</v>
      </c>
      <c r="B18" s="1"/>
      <c r="C18" s="5">
        <f>C180</f>
        <v>0</v>
      </c>
      <c r="D18" s="5">
        <v>3245000</v>
      </c>
      <c r="E18" s="5">
        <f>E180</f>
        <v>243800</v>
      </c>
      <c r="F18" s="5">
        <f t="shared" ref="F18:F20" si="2">E18/D18*100</f>
        <v>7.5130970724191055</v>
      </c>
      <c r="G18" s="5"/>
    </row>
    <row r="19" spans="1:7" x14ac:dyDescent="0.25">
      <c r="A19" s="1" t="s">
        <v>11</v>
      </c>
      <c r="B19" s="1"/>
      <c r="C19" s="5">
        <f>C186</f>
        <v>520000</v>
      </c>
      <c r="D19" s="5">
        <v>300000</v>
      </c>
      <c r="E19" s="5">
        <f>E186</f>
        <v>300000</v>
      </c>
      <c r="F19" s="5">
        <f t="shared" si="2"/>
        <v>100</v>
      </c>
      <c r="G19" s="5">
        <f t="shared" ref="G19:G20" si="3">E19/C19*100</f>
        <v>57.692307692307686</v>
      </c>
    </row>
    <row r="20" spans="1:7" x14ac:dyDescent="0.25">
      <c r="A20" s="1" t="s">
        <v>12</v>
      </c>
      <c r="B20" s="1"/>
      <c r="C20" s="5">
        <f>C18-C19</f>
        <v>-520000</v>
      </c>
      <c r="D20" s="5">
        <v>2945000</v>
      </c>
      <c r="E20" s="5">
        <f>E18-E19</f>
        <v>-56200</v>
      </c>
      <c r="F20" s="5">
        <f t="shared" si="2"/>
        <v>-1.9083191850594226</v>
      </c>
      <c r="G20" s="5">
        <f t="shared" si="3"/>
        <v>10.807692307692307</v>
      </c>
    </row>
    <row r="22" spans="1:7" x14ac:dyDescent="0.25">
      <c r="A22" s="1" t="s">
        <v>13</v>
      </c>
      <c r="B22" s="1"/>
      <c r="C22" s="5"/>
      <c r="D22" s="1"/>
      <c r="E22" s="1"/>
      <c r="F22" s="1"/>
      <c r="G22" s="1"/>
    </row>
    <row r="23" spans="1:7" x14ac:dyDescent="0.25">
      <c r="A23" s="1" t="s">
        <v>14</v>
      </c>
      <c r="B23" s="1"/>
      <c r="C23" s="5">
        <f>C193</f>
        <v>2431165.4300000002</v>
      </c>
      <c r="D23" s="5">
        <v>1747629.6</v>
      </c>
      <c r="E23" s="5">
        <f>E193</f>
        <v>1747629.6</v>
      </c>
      <c r="F23" s="5">
        <f>E23/D23*100</f>
        <v>100</v>
      </c>
      <c r="G23" s="5">
        <f>E23/C23*100</f>
        <v>71.884437744740396</v>
      </c>
    </row>
    <row r="25" spans="1:7" x14ac:dyDescent="0.25">
      <c r="A25" s="1" t="s">
        <v>15</v>
      </c>
      <c r="B25" s="1"/>
      <c r="C25" s="5"/>
      <c r="D25" s="1"/>
      <c r="E25" s="1"/>
      <c r="F25" s="1"/>
      <c r="G25" s="1"/>
    </row>
    <row r="26" spans="1:7" x14ac:dyDescent="0.25">
      <c r="A26" s="1" t="s">
        <v>16</v>
      </c>
      <c r="B26" s="1"/>
      <c r="C26" s="5">
        <f>(C15+C20)+C23</f>
        <v>1673925.2300000009</v>
      </c>
      <c r="D26" s="5">
        <v>4.65661287307739E-10</v>
      </c>
      <c r="E26" s="5">
        <f>E15+E20+E23</f>
        <v>3483400.6100000055</v>
      </c>
      <c r="F26" s="5"/>
      <c r="G26" s="5">
        <f>E26/C26*100</f>
        <v>208.09774221516471</v>
      </c>
    </row>
    <row r="29" spans="1:7" ht="45" x14ac:dyDescent="0.25">
      <c r="A29" s="6" t="s">
        <v>17</v>
      </c>
      <c r="B29" s="6"/>
      <c r="C29" s="101" t="s">
        <v>428</v>
      </c>
      <c r="D29" s="100" t="s">
        <v>429</v>
      </c>
      <c r="E29" s="100" t="s">
        <v>430</v>
      </c>
      <c r="F29" s="100" t="s">
        <v>2</v>
      </c>
      <c r="G29" s="100" t="s">
        <v>2</v>
      </c>
    </row>
    <row r="30" spans="1:7" x14ac:dyDescent="0.25">
      <c r="A30" s="6" t="s">
        <v>18</v>
      </c>
      <c r="B30" s="6" t="s">
        <v>19</v>
      </c>
      <c r="C30" s="105">
        <v>1</v>
      </c>
      <c r="D30" s="100">
        <v>2</v>
      </c>
      <c r="E30" s="100">
        <v>3</v>
      </c>
      <c r="F30" s="100" t="s">
        <v>431</v>
      </c>
      <c r="G30" s="100" t="s">
        <v>432</v>
      </c>
    </row>
    <row r="31" spans="1:7" x14ac:dyDescent="0.25">
      <c r="A31" s="7" t="s">
        <v>3</v>
      </c>
      <c r="B31" s="7"/>
      <c r="C31" s="17"/>
      <c r="D31" s="7"/>
      <c r="E31" s="7"/>
      <c r="F31" s="7"/>
      <c r="G31" s="7"/>
    </row>
    <row r="32" spans="1:7" x14ac:dyDescent="0.25">
      <c r="A32" s="10">
        <v>6</v>
      </c>
      <c r="B32" s="8" t="s">
        <v>20</v>
      </c>
      <c r="C32" s="9">
        <f>C33+C42+C51+C58+C69+C73</f>
        <v>12075306.51</v>
      </c>
      <c r="D32" s="9">
        <v>12739819</v>
      </c>
      <c r="E32" s="9">
        <f>E33+E42+E58+E51+E69+E73</f>
        <v>12309035.850000003</v>
      </c>
      <c r="F32" s="9">
        <f>E32/D32*100</f>
        <v>96.618608553229862</v>
      </c>
      <c r="G32" s="9">
        <f>E32/C32*100</f>
        <v>101.93559757515425</v>
      </c>
    </row>
    <row r="33" spans="1:7" s="11" customFormat="1" x14ac:dyDescent="0.25">
      <c r="A33" s="13">
        <v>61</v>
      </c>
      <c r="B33" s="11" t="s">
        <v>21</v>
      </c>
      <c r="C33" s="12">
        <f>C34+C36+C39</f>
        <v>2688603.31</v>
      </c>
      <c r="D33" s="12">
        <v>3321500</v>
      </c>
      <c r="E33" s="12">
        <f>E34+E36+E39</f>
        <v>3591072.5400000005</v>
      </c>
      <c r="F33" s="12">
        <f t="shared" ref="F33:F82" si="4">E33/D33*100</f>
        <v>108.11598795724824</v>
      </c>
      <c r="G33" s="12">
        <f t="shared" ref="G33:G43" si="5">E33/C33*100</f>
        <v>133.56647024287122</v>
      </c>
    </row>
    <row r="34" spans="1:7" s="11" customFormat="1" x14ac:dyDescent="0.25">
      <c r="A34" s="13">
        <v>611</v>
      </c>
      <c r="B34" s="11" t="s">
        <v>22</v>
      </c>
      <c r="C34" s="12">
        <f>SUM(C35)</f>
        <v>2232018.6</v>
      </c>
      <c r="D34" s="12">
        <v>2536500</v>
      </c>
      <c r="E34" s="12">
        <f>SUM(E35)</f>
        <v>2923411.93</v>
      </c>
      <c r="F34" s="12">
        <f t="shared" si="4"/>
        <v>115.25377212694659</v>
      </c>
      <c r="G34" s="12">
        <f t="shared" si="5"/>
        <v>130.97614553928895</v>
      </c>
    </row>
    <row r="35" spans="1:7" s="14" customFormat="1" x14ac:dyDescent="0.25">
      <c r="A35" s="16">
        <v>6111</v>
      </c>
      <c r="B35" s="14" t="s">
        <v>23</v>
      </c>
      <c r="C35" s="15">
        <v>2232018.6</v>
      </c>
      <c r="D35" s="15">
        <v>2536500</v>
      </c>
      <c r="E35" s="15">
        <v>2923411.93</v>
      </c>
      <c r="F35" s="15">
        <f t="shared" si="4"/>
        <v>115.25377212694659</v>
      </c>
      <c r="G35" s="15">
        <f t="shared" si="5"/>
        <v>130.97614553928895</v>
      </c>
    </row>
    <row r="36" spans="1:7" s="11" customFormat="1" x14ac:dyDescent="0.25">
      <c r="A36" s="13">
        <v>613</v>
      </c>
      <c r="B36" s="11" t="s">
        <v>24</v>
      </c>
      <c r="C36" s="12">
        <f>SUM(C37:C38)</f>
        <v>329568.94</v>
      </c>
      <c r="D36" s="12">
        <v>615000</v>
      </c>
      <c r="E36" s="12">
        <f>SUM(E37:E38)</f>
        <v>497946.64</v>
      </c>
      <c r="F36" s="12">
        <f t="shared" si="4"/>
        <v>80.96693333333333</v>
      </c>
      <c r="G36" s="12">
        <f t="shared" si="5"/>
        <v>151.09028174803123</v>
      </c>
    </row>
    <row r="37" spans="1:7" s="14" customFormat="1" x14ac:dyDescent="0.25">
      <c r="A37" s="16">
        <v>6131</v>
      </c>
      <c r="B37" s="14" t="s">
        <v>25</v>
      </c>
      <c r="C37" s="15">
        <v>52657.54</v>
      </c>
      <c r="D37" s="15">
        <v>115000</v>
      </c>
      <c r="E37" s="15">
        <v>74013.08</v>
      </c>
      <c r="F37" s="15">
        <f t="shared" si="4"/>
        <v>64.359200000000001</v>
      </c>
      <c r="G37" s="15">
        <f t="shared" si="5"/>
        <v>140.55552158342377</v>
      </c>
    </row>
    <row r="38" spans="1:7" s="14" customFormat="1" x14ac:dyDescent="0.25">
      <c r="A38" s="16">
        <v>6134</v>
      </c>
      <c r="B38" s="14" t="s">
        <v>26</v>
      </c>
      <c r="C38" s="15">
        <v>276911.40000000002</v>
      </c>
      <c r="D38" s="15">
        <v>500000</v>
      </c>
      <c r="E38" s="15">
        <v>423933.56</v>
      </c>
      <c r="F38" s="15">
        <f t="shared" si="4"/>
        <v>84.786711999999994</v>
      </c>
      <c r="G38" s="15">
        <f t="shared" si="5"/>
        <v>153.09357433460664</v>
      </c>
    </row>
    <row r="39" spans="1:7" s="11" customFormat="1" x14ac:dyDescent="0.25">
      <c r="A39" s="13">
        <v>614</v>
      </c>
      <c r="B39" s="11" t="s">
        <v>27</v>
      </c>
      <c r="C39" s="12">
        <f>SUM(C40:C41)</f>
        <v>127015.77</v>
      </c>
      <c r="D39" s="12">
        <v>170000</v>
      </c>
      <c r="E39" s="12">
        <f>SUM(E40:E41)</f>
        <v>169713.97</v>
      </c>
      <c r="F39" s="12">
        <f t="shared" si="4"/>
        <v>99.831747058823524</v>
      </c>
      <c r="G39" s="12">
        <f t="shared" si="5"/>
        <v>133.6164556574353</v>
      </c>
    </row>
    <row r="40" spans="1:7" s="14" customFormat="1" x14ac:dyDescent="0.25">
      <c r="A40" s="16">
        <v>6142</v>
      </c>
      <c r="B40" s="14" t="s">
        <v>28</v>
      </c>
      <c r="C40" s="15">
        <v>85925.66</v>
      </c>
      <c r="D40" s="15">
        <v>120000</v>
      </c>
      <c r="E40" s="15">
        <v>123849.54</v>
      </c>
      <c r="F40" s="15">
        <f t="shared" si="4"/>
        <v>103.20795000000001</v>
      </c>
      <c r="G40" s="15">
        <f t="shared" si="5"/>
        <v>144.13568659234039</v>
      </c>
    </row>
    <row r="41" spans="1:7" s="14" customFormat="1" x14ac:dyDescent="0.25">
      <c r="A41" s="16">
        <v>6145</v>
      </c>
      <c r="B41" s="14" t="s">
        <v>29</v>
      </c>
      <c r="C41" s="15">
        <v>41090.11</v>
      </c>
      <c r="D41" s="15">
        <v>50000</v>
      </c>
      <c r="E41" s="15">
        <v>45864.43</v>
      </c>
      <c r="F41" s="15">
        <f t="shared" si="4"/>
        <v>91.728859999999997</v>
      </c>
      <c r="G41" s="15">
        <f t="shared" si="5"/>
        <v>111.61914631038954</v>
      </c>
    </row>
    <row r="42" spans="1:7" s="11" customFormat="1" x14ac:dyDescent="0.25">
      <c r="A42" s="13">
        <v>63</v>
      </c>
      <c r="B42" s="11" t="s">
        <v>30</v>
      </c>
      <c r="C42" s="12">
        <f>C43+C46+C49</f>
        <v>4282832.78</v>
      </c>
      <c r="D42" s="12">
        <v>4796819</v>
      </c>
      <c r="E42" s="12">
        <f>E43+E46+E49</f>
        <v>4907863.28</v>
      </c>
      <c r="F42" s="12">
        <f t="shared" si="4"/>
        <v>102.31495664105734</v>
      </c>
      <c r="G42" s="12">
        <f t="shared" si="5"/>
        <v>114.59385719934644</v>
      </c>
    </row>
    <row r="43" spans="1:7" s="11" customFormat="1" x14ac:dyDescent="0.25">
      <c r="A43" s="13">
        <v>632</v>
      </c>
      <c r="B43" s="11" t="s">
        <v>31</v>
      </c>
      <c r="C43" s="12">
        <f>C44+C45</f>
        <v>384232.5</v>
      </c>
      <c r="D43" s="12">
        <v>26750</v>
      </c>
      <c r="E43" s="12">
        <f>SUM(E45)</f>
        <v>26727.24</v>
      </c>
      <c r="F43" s="12">
        <f t="shared" si="4"/>
        <v>99.914915887850469</v>
      </c>
      <c r="G43" s="12">
        <f t="shared" si="5"/>
        <v>6.9560071050731</v>
      </c>
    </row>
    <row r="44" spans="1:7" s="103" customFormat="1" x14ac:dyDescent="0.25">
      <c r="A44" s="102">
        <v>6322</v>
      </c>
      <c r="B44" s="103" t="s">
        <v>433</v>
      </c>
      <c r="C44" s="104">
        <v>384232.5</v>
      </c>
      <c r="D44" s="104"/>
      <c r="E44" s="104"/>
      <c r="F44" s="104"/>
      <c r="G44" s="104"/>
    </row>
    <row r="45" spans="1:7" s="14" customFormat="1" x14ac:dyDescent="0.25">
      <c r="A45" s="16">
        <v>6323</v>
      </c>
      <c r="B45" s="14" t="s">
        <v>32</v>
      </c>
      <c r="C45" s="15"/>
      <c r="D45" s="15">
        <v>26750</v>
      </c>
      <c r="E45" s="15">
        <v>26727.24</v>
      </c>
      <c r="F45" s="15">
        <f t="shared" si="4"/>
        <v>99.914915887850469</v>
      </c>
      <c r="G45" s="15"/>
    </row>
    <row r="46" spans="1:7" s="11" customFormat="1" x14ac:dyDescent="0.25">
      <c r="A46" s="13">
        <v>633</v>
      </c>
      <c r="B46" s="11" t="s">
        <v>33</v>
      </c>
      <c r="C46" s="12">
        <f>SUM(C47:C48)</f>
        <v>3544092.33</v>
      </c>
      <c r="D46" s="12">
        <v>4393069</v>
      </c>
      <c r="E46" s="12">
        <f>SUM(E47:E48)</f>
        <v>4508799</v>
      </c>
      <c r="F46" s="12">
        <f t="shared" si="4"/>
        <v>102.63437701524833</v>
      </c>
      <c r="G46" s="12">
        <f t="shared" ref="G46:G56" si="6">E46/C46*100</f>
        <v>127.22013368088523</v>
      </c>
    </row>
    <row r="47" spans="1:7" s="14" customFormat="1" x14ac:dyDescent="0.25">
      <c r="A47" s="16">
        <v>6331</v>
      </c>
      <c r="B47" s="14" t="s">
        <v>34</v>
      </c>
      <c r="C47" s="15">
        <v>2717656.33</v>
      </c>
      <c r="D47" s="15">
        <v>4038069</v>
      </c>
      <c r="E47" s="15">
        <v>4032299</v>
      </c>
      <c r="F47" s="15">
        <f t="shared" si="4"/>
        <v>99.857109920608096</v>
      </c>
      <c r="G47" s="15">
        <f t="shared" si="6"/>
        <v>148.37413235396102</v>
      </c>
    </row>
    <row r="48" spans="1:7" s="14" customFormat="1" x14ac:dyDescent="0.25">
      <c r="A48" s="16">
        <v>6332</v>
      </c>
      <c r="B48" s="14" t="s">
        <v>35</v>
      </c>
      <c r="C48" s="15">
        <v>826436</v>
      </c>
      <c r="D48" s="15">
        <v>355000</v>
      </c>
      <c r="E48" s="15">
        <v>476500</v>
      </c>
      <c r="F48" s="15">
        <f t="shared" si="4"/>
        <v>134.22535211267606</v>
      </c>
      <c r="G48" s="15">
        <f t="shared" si="6"/>
        <v>57.657217255782669</v>
      </c>
    </row>
    <row r="49" spans="1:7" s="11" customFormat="1" x14ac:dyDescent="0.25">
      <c r="A49" s="13">
        <v>634</v>
      </c>
      <c r="B49" s="11" t="s">
        <v>36</v>
      </c>
      <c r="C49" s="12">
        <f>SUM(C50)</f>
        <v>354507.95</v>
      </c>
      <c r="D49" s="12">
        <v>377000</v>
      </c>
      <c r="E49" s="12">
        <f>SUM(E50)</f>
        <v>372337.04</v>
      </c>
      <c r="F49" s="12">
        <f t="shared" si="4"/>
        <v>98.763140583554375</v>
      </c>
      <c r="G49" s="12">
        <f t="shared" si="6"/>
        <v>105.02924969665702</v>
      </c>
    </row>
    <row r="50" spans="1:7" s="14" customFormat="1" x14ac:dyDescent="0.25">
      <c r="A50" s="16">
        <v>6341</v>
      </c>
      <c r="B50" s="14" t="s">
        <v>37</v>
      </c>
      <c r="C50" s="15">
        <v>354507.95</v>
      </c>
      <c r="D50" s="15">
        <v>377000</v>
      </c>
      <c r="E50" s="15">
        <v>372337.04</v>
      </c>
      <c r="F50" s="15">
        <f t="shared" si="4"/>
        <v>98.763140583554375</v>
      </c>
      <c r="G50" s="15">
        <f t="shared" si="6"/>
        <v>105.02924969665702</v>
      </c>
    </row>
    <row r="51" spans="1:7" s="11" customFormat="1" x14ac:dyDescent="0.25">
      <c r="A51" s="13">
        <v>64</v>
      </c>
      <c r="B51" s="11" t="s">
        <v>38</v>
      </c>
      <c r="C51" s="12">
        <f>C52+C54</f>
        <v>2240755.5700000003</v>
      </c>
      <c r="D51" s="12">
        <v>2989000</v>
      </c>
      <c r="E51" s="12">
        <f>E54+E52</f>
        <v>2341680.86</v>
      </c>
      <c r="F51" s="12">
        <f t="shared" si="4"/>
        <v>78.343287387085979</v>
      </c>
      <c r="G51" s="12">
        <f t="shared" si="6"/>
        <v>104.50407404320319</v>
      </c>
    </row>
    <row r="52" spans="1:7" s="11" customFormat="1" x14ac:dyDescent="0.25">
      <c r="A52" s="13">
        <v>641</v>
      </c>
      <c r="B52" s="11" t="s">
        <v>39</v>
      </c>
      <c r="C52" s="12">
        <f>SUM(C53)</f>
        <v>59437.74</v>
      </c>
      <c r="D52" s="12">
        <v>52500</v>
      </c>
      <c r="E52" s="12">
        <f>SUM(E53)</f>
        <v>43783.42</v>
      </c>
      <c r="F52" s="12">
        <f t="shared" si="4"/>
        <v>83.396990476190467</v>
      </c>
      <c r="G52" s="12">
        <f t="shared" si="6"/>
        <v>73.662659448357232</v>
      </c>
    </row>
    <row r="53" spans="1:7" s="14" customFormat="1" x14ac:dyDescent="0.25">
      <c r="A53" s="16">
        <v>6413</v>
      </c>
      <c r="B53" s="14" t="s">
        <v>40</v>
      </c>
      <c r="C53" s="15">
        <v>59437.74</v>
      </c>
      <c r="D53" s="15">
        <v>52500</v>
      </c>
      <c r="E53" s="15">
        <v>43783.42</v>
      </c>
      <c r="F53" s="15">
        <f t="shared" si="4"/>
        <v>83.396990476190467</v>
      </c>
      <c r="G53" s="15">
        <f t="shared" si="6"/>
        <v>73.662659448357232</v>
      </c>
    </row>
    <row r="54" spans="1:7" s="11" customFormat="1" x14ac:dyDescent="0.25">
      <c r="A54" s="13">
        <v>642</v>
      </c>
      <c r="B54" s="11" t="s">
        <v>41</v>
      </c>
      <c r="C54" s="12">
        <f>SUM(C55:C57)</f>
        <v>2181317.83</v>
      </c>
      <c r="D54" s="12">
        <v>2936500</v>
      </c>
      <c r="E54" s="12">
        <f>SUM(E55:E56)</f>
        <v>2297897.44</v>
      </c>
      <c r="F54" s="12">
        <f t="shared" si="4"/>
        <v>78.252935126851696</v>
      </c>
      <c r="G54" s="12">
        <f t="shared" si="6"/>
        <v>105.34445775836343</v>
      </c>
    </row>
    <row r="55" spans="1:7" s="14" customFormat="1" x14ac:dyDescent="0.25">
      <c r="A55" s="16">
        <v>6422</v>
      </c>
      <c r="B55" s="14" t="s">
        <v>42</v>
      </c>
      <c r="C55" s="15">
        <v>2044213.32</v>
      </c>
      <c r="D55" s="15">
        <v>2680000</v>
      </c>
      <c r="E55" s="15">
        <v>2051284.12</v>
      </c>
      <c r="F55" s="15">
        <f t="shared" si="4"/>
        <v>76.540452238805983</v>
      </c>
      <c r="G55" s="15">
        <f t="shared" si="6"/>
        <v>100.34589345108074</v>
      </c>
    </row>
    <row r="56" spans="1:7" s="14" customFormat="1" x14ac:dyDescent="0.25">
      <c r="A56" s="16">
        <v>6423</v>
      </c>
      <c r="B56" s="14" t="s">
        <v>43</v>
      </c>
      <c r="C56" s="15">
        <v>134.53</v>
      </c>
      <c r="D56" s="15">
        <v>256500</v>
      </c>
      <c r="E56" s="15">
        <v>246613.32</v>
      </c>
      <c r="F56" s="15">
        <f t="shared" si="4"/>
        <v>96.145543859649123</v>
      </c>
      <c r="G56" s="15">
        <f t="shared" si="6"/>
        <v>183314.74020664537</v>
      </c>
    </row>
    <row r="57" spans="1:7" s="14" customFormat="1" x14ac:dyDescent="0.25">
      <c r="A57" s="16">
        <v>6429</v>
      </c>
      <c r="B57" s="14" t="s">
        <v>434</v>
      </c>
      <c r="C57" s="15">
        <v>136969.98000000001</v>
      </c>
      <c r="D57" s="15"/>
      <c r="E57" s="15"/>
      <c r="F57" s="15"/>
      <c r="G57" s="15"/>
    </row>
    <row r="58" spans="1:7" s="11" customFormat="1" ht="30" x14ac:dyDescent="0.25">
      <c r="A58" s="13">
        <v>65</v>
      </c>
      <c r="B58" s="11" t="s">
        <v>44</v>
      </c>
      <c r="C58" s="12">
        <f>C59+C63+C66</f>
        <v>833649.07000000007</v>
      </c>
      <c r="D58" s="12">
        <v>1406000</v>
      </c>
      <c r="E58" s="12">
        <f>E59+E63+E66</f>
        <v>1233336.6700000041</v>
      </c>
      <c r="F58" s="12">
        <f t="shared" si="4"/>
        <v>87.719535561877962</v>
      </c>
      <c r="G58" s="12">
        <f t="shared" ref="G58:G121" si="7">E58/C58*100</f>
        <v>147.94434665416276</v>
      </c>
    </row>
    <row r="59" spans="1:7" s="11" customFormat="1" x14ac:dyDescent="0.25">
      <c r="A59" s="13">
        <v>651</v>
      </c>
      <c r="B59" s="11" t="s">
        <v>45</v>
      </c>
      <c r="C59" s="12">
        <f>SUM(C60:C62)</f>
        <v>27183.07</v>
      </c>
      <c r="D59" s="12">
        <v>6000</v>
      </c>
      <c r="E59" s="12">
        <f>SUM(E61:E62)</f>
        <v>0</v>
      </c>
      <c r="F59" s="12">
        <f t="shared" si="4"/>
        <v>0</v>
      </c>
      <c r="G59" s="12">
        <f t="shared" si="7"/>
        <v>0</v>
      </c>
    </row>
    <row r="60" spans="1:7" s="103" customFormat="1" x14ac:dyDescent="0.25">
      <c r="A60" s="102">
        <v>6512</v>
      </c>
      <c r="B60" s="103" t="s">
        <v>435</v>
      </c>
      <c r="C60" s="104">
        <v>14409.68</v>
      </c>
      <c r="D60" s="104"/>
      <c r="E60" s="104"/>
      <c r="F60" s="104"/>
      <c r="G60" s="104">
        <f t="shared" si="7"/>
        <v>0</v>
      </c>
    </row>
    <row r="61" spans="1:7" s="14" customFormat="1" x14ac:dyDescent="0.25">
      <c r="A61" s="16">
        <v>6513</v>
      </c>
      <c r="B61" s="14" t="s">
        <v>46</v>
      </c>
      <c r="C61" s="15">
        <v>9721.36</v>
      </c>
      <c r="D61" s="15">
        <v>1000</v>
      </c>
      <c r="E61" s="15">
        <v>0</v>
      </c>
      <c r="F61" s="15">
        <f t="shared" si="4"/>
        <v>0</v>
      </c>
      <c r="G61" s="15">
        <f t="shared" si="7"/>
        <v>0</v>
      </c>
    </row>
    <row r="62" spans="1:7" s="14" customFormat="1" x14ac:dyDescent="0.25">
      <c r="A62" s="16">
        <v>6514</v>
      </c>
      <c r="B62" s="14" t="s">
        <v>47</v>
      </c>
      <c r="C62" s="15">
        <v>3052.03</v>
      </c>
      <c r="D62" s="15">
        <v>5000</v>
      </c>
      <c r="E62" s="15">
        <v>0</v>
      </c>
      <c r="F62" s="15">
        <f t="shared" si="4"/>
        <v>0</v>
      </c>
      <c r="G62" s="15">
        <f t="shared" si="7"/>
        <v>0</v>
      </c>
    </row>
    <row r="63" spans="1:7" s="11" customFormat="1" x14ac:dyDescent="0.25">
      <c r="A63" s="13">
        <v>652</v>
      </c>
      <c r="B63" s="11" t="s">
        <v>48</v>
      </c>
      <c r="C63" s="12">
        <f>SUM(C64:C65)</f>
        <v>261884.61000000002</v>
      </c>
      <c r="D63" s="12">
        <v>550000</v>
      </c>
      <c r="E63" s="12">
        <f>SUM(E64:E65)</f>
        <v>444945.35000000003</v>
      </c>
      <c r="F63" s="12">
        <f t="shared" si="4"/>
        <v>80.89915454545455</v>
      </c>
      <c r="G63" s="12">
        <f t="shared" si="7"/>
        <v>169.90129736909702</v>
      </c>
    </row>
    <row r="64" spans="1:7" s="14" customFormat="1" x14ac:dyDescent="0.25">
      <c r="A64" s="16">
        <v>6524</v>
      </c>
      <c r="B64" s="14" t="s">
        <v>49</v>
      </c>
      <c r="C64" s="15">
        <v>172397.7</v>
      </c>
      <c r="D64" s="15">
        <v>150000</v>
      </c>
      <c r="E64" s="15">
        <v>59350.57</v>
      </c>
      <c r="F64" s="15">
        <f t="shared" si="4"/>
        <v>39.56704666666667</v>
      </c>
      <c r="G64" s="15">
        <f t="shared" si="7"/>
        <v>34.426543973614493</v>
      </c>
    </row>
    <row r="65" spans="1:7" s="14" customFormat="1" x14ac:dyDescent="0.25">
      <c r="A65" s="16">
        <v>6526</v>
      </c>
      <c r="B65" s="14" t="s">
        <v>50</v>
      </c>
      <c r="C65" s="15">
        <v>89486.91</v>
      </c>
      <c r="D65" s="15">
        <v>400000</v>
      </c>
      <c r="E65" s="15">
        <v>385594.78</v>
      </c>
      <c r="F65" s="15">
        <f t="shared" si="4"/>
        <v>96.398695000000018</v>
      </c>
      <c r="G65" s="15">
        <f t="shared" si="7"/>
        <v>430.8951778533866</v>
      </c>
    </row>
    <row r="66" spans="1:7" s="11" customFormat="1" x14ac:dyDescent="0.25">
      <c r="A66" s="13">
        <v>653</v>
      </c>
      <c r="B66" s="11" t="s">
        <v>51</v>
      </c>
      <c r="C66" s="12">
        <f>SUM(C67:C68)</f>
        <v>544581.39</v>
      </c>
      <c r="D66" s="12">
        <v>850000</v>
      </c>
      <c r="E66" s="12">
        <f>SUM(E67:E68)</f>
        <v>788391.32000000402</v>
      </c>
      <c r="F66" s="12">
        <f t="shared" si="4"/>
        <v>92.751920000000482</v>
      </c>
      <c r="G66" s="12">
        <f t="shared" si="7"/>
        <v>144.77015455853237</v>
      </c>
    </row>
    <row r="67" spans="1:7" s="14" customFormat="1" x14ac:dyDescent="0.25">
      <c r="A67" s="16">
        <v>6531</v>
      </c>
      <c r="B67" s="14" t="s">
        <v>52</v>
      </c>
      <c r="C67" s="15">
        <v>115012.64</v>
      </c>
      <c r="D67" s="15">
        <v>150000</v>
      </c>
      <c r="E67" s="15">
        <v>95182.78</v>
      </c>
      <c r="F67" s="15">
        <f t="shared" si="4"/>
        <v>63.455186666666663</v>
      </c>
      <c r="G67" s="15">
        <f t="shared" si="7"/>
        <v>82.758538539763975</v>
      </c>
    </row>
    <row r="68" spans="1:7" s="14" customFormat="1" x14ac:dyDescent="0.25">
      <c r="A68" s="16">
        <v>6532</v>
      </c>
      <c r="B68" s="14" t="s">
        <v>53</v>
      </c>
      <c r="C68" s="15">
        <v>429568.75</v>
      </c>
      <c r="D68" s="15">
        <v>700000</v>
      </c>
      <c r="E68" s="15">
        <v>693208.540000004</v>
      </c>
      <c r="F68" s="15">
        <f t="shared" si="4"/>
        <v>99.029791428571997</v>
      </c>
      <c r="G68" s="15">
        <f t="shared" si="7"/>
        <v>161.37313061064242</v>
      </c>
    </row>
    <row r="69" spans="1:7" s="11" customFormat="1" x14ac:dyDescent="0.25">
      <c r="A69" s="13">
        <v>66</v>
      </c>
      <c r="B69" s="11" t="s">
        <v>54</v>
      </c>
      <c r="C69" s="12">
        <f>C70+C73</f>
        <v>2029465.78</v>
      </c>
      <c r="D69" s="12">
        <v>164000</v>
      </c>
      <c r="E69" s="12">
        <f>E70</f>
        <v>164000</v>
      </c>
      <c r="F69" s="12">
        <f t="shared" si="4"/>
        <v>100</v>
      </c>
      <c r="G69" s="12">
        <f t="shared" si="7"/>
        <v>8.0809443360015649</v>
      </c>
    </row>
    <row r="70" spans="1:7" s="11" customFormat="1" x14ac:dyDescent="0.25">
      <c r="A70" s="13">
        <v>663</v>
      </c>
      <c r="B70" s="11" t="s">
        <v>55</v>
      </c>
      <c r="C70" s="12">
        <f>C71+C72</f>
        <v>2029465.78</v>
      </c>
      <c r="D70" s="12">
        <v>164000</v>
      </c>
      <c r="E70" s="12">
        <f>SUM(E71:E72)</f>
        <v>164000</v>
      </c>
      <c r="F70" s="12">
        <f t="shared" si="4"/>
        <v>100</v>
      </c>
      <c r="G70" s="12">
        <f t="shared" si="7"/>
        <v>8.0809443360015649</v>
      </c>
    </row>
    <row r="71" spans="1:7" s="14" customFormat="1" x14ac:dyDescent="0.25">
      <c r="A71" s="16">
        <v>6631</v>
      </c>
      <c r="B71" s="14" t="s">
        <v>56</v>
      </c>
      <c r="C71" s="15">
        <v>0</v>
      </c>
      <c r="D71" s="15">
        <v>43000</v>
      </c>
      <c r="E71" s="15">
        <v>43000</v>
      </c>
      <c r="F71" s="15">
        <f t="shared" si="4"/>
        <v>100</v>
      </c>
      <c r="G71" s="15"/>
    </row>
    <row r="72" spans="1:7" s="14" customFormat="1" x14ac:dyDescent="0.25">
      <c r="A72" s="16">
        <v>6632</v>
      </c>
      <c r="B72" s="14" t="s">
        <v>57</v>
      </c>
      <c r="C72" s="15">
        <v>2029465.78</v>
      </c>
      <c r="D72" s="15">
        <v>121000</v>
      </c>
      <c r="E72" s="15">
        <v>121000</v>
      </c>
      <c r="F72" s="15">
        <f t="shared" si="4"/>
        <v>100</v>
      </c>
      <c r="G72" s="15">
        <f t="shared" si="7"/>
        <v>5.9621601503426183</v>
      </c>
    </row>
    <row r="73" spans="1:7" s="11" customFormat="1" x14ac:dyDescent="0.25">
      <c r="A73" s="13">
        <v>68</v>
      </c>
      <c r="B73" s="11" t="s">
        <v>58</v>
      </c>
      <c r="C73" s="12">
        <f>C74</f>
        <v>0</v>
      </c>
      <c r="D73" s="12">
        <v>62500</v>
      </c>
      <c r="E73" s="12">
        <f>E74</f>
        <v>71082.5</v>
      </c>
      <c r="F73" s="12">
        <f t="shared" si="4"/>
        <v>113.73200000000001</v>
      </c>
      <c r="G73" s="12"/>
    </row>
    <row r="74" spans="1:7" s="11" customFormat="1" x14ac:dyDescent="0.25">
      <c r="A74" s="13">
        <v>683</v>
      </c>
      <c r="B74" s="11" t="s">
        <v>59</v>
      </c>
      <c r="C74" s="12">
        <f>C75</f>
        <v>0</v>
      </c>
      <c r="D74" s="12">
        <v>62500</v>
      </c>
      <c r="E74" s="12">
        <f>SUM(E75)</f>
        <v>71082.5</v>
      </c>
      <c r="F74" s="12">
        <f t="shared" si="4"/>
        <v>113.73200000000001</v>
      </c>
      <c r="G74" s="12"/>
    </row>
    <row r="75" spans="1:7" s="14" customFormat="1" x14ac:dyDescent="0.25">
      <c r="A75" s="16">
        <v>6831</v>
      </c>
      <c r="B75" s="14" t="s">
        <v>59</v>
      </c>
      <c r="C75" s="15">
        <v>0</v>
      </c>
      <c r="D75" s="15">
        <v>62500</v>
      </c>
      <c r="E75" s="15">
        <v>71082.5</v>
      </c>
      <c r="F75" s="15">
        <f t="shared" si="4"/>
        <v>113.73200000000001</v>
      </c>
      <c r="G75" s="15"/>
    </row>
    <row r="76" spans="1:7" x14ac:dyDescent="0.25">
      <c r="A76" s="10">
        <v>7</v>
      </c>
      <c r="B76" s="8" t="s">
        <v>60</v>
      </c>
      <c r="C76" s="9">
        <f>C77+C80</f>
        <v>2631508.65</v>
      </c>
      <c r="D76" s="9">
        <v>996000</v>
      </c>
      <c r="E76" s="9">
        <f>E77+E80</f>
        <v>1148840.23</v>
      </c>
      <c r="F76" s="9">
        <f t="shared" si="4"/>
        <v>115.34540461847389</v>
      </c>
      <c r="G76" s="9">
        <f t="shared" si="7"/>
        <v>43.657094951977456</v>
      </c>
    </row>
    <row r="77" spans="1:7" s="11" customFormat="1" x14ac:dyDescent="0.25">
      <c r="A77" s="13">
        <v>71</v>
      </c>
      <c r="B77" s="11" t="s">
        <v>61</v>
      </c>
      <c r="C77" s="12">
        <f>C78</f>
        <v>1180904.92</v>
      </c>
      <c r="D77" s="12">
        <v>906000</v>
      </c>
      <c r="E77" s="12">
        <f>E78</f>
        <v>1055910.6399999999</v>
      </c>
      <c r="F77" s="12">
        <f t="shared" si="4"/>
        <v>116.54642825607063</v>
      </c>
      <c r="G77" s="12">
        <f t="shared" si="7"/>
        <v>89.415381553326071</v>
      </c>
    </row>
    <row r="78" spans="1:7" s="11" customFormat="1" x14ac:dyDescent="0.25">
      <c r="A78" s="13">
        <v>711</v>
      </c>
      <c r="B78" s="11" t="s">
        <v>62</v>
      </c>
      <c r="C78" s="12">
        <f>C79</f>
        <v>1180904.92</v>
      </c>
      <c r="D78" s="12">
        <v>906000</v>
      </c>
      <c r="E78" s="12">
        <f>SUM(E79)</f>
        <v>1055910.6399999999</v>
      </c>
      <c r="F78" s="12">
        <f t="shared" si="4"/>
        <v>116.54642825607063</v>
      </c>
      <c r="G78" s="12">
        <f t="shared" si="7"/>
        <v>89.415381553326071</v>
      </c>
    </row>
    <row r="79" spans="1:7" s="14" customFormat="1" x14ac:dyDescent="0.25">
      <c r="A79" s="16">
        <v>7111</v>
      </c>
      <c r="B79" s="14" t="s">
        <v>63</v>
      </c>
      <c r="C79" s="15">
        <v>1180904.92</v>
      </c>
      <c r="D79" s="15">
        <v>906000</v>
      </c>
      <c r="E79" s="15">
        <v>1055910.6399999999</v>
      </c>
      <c r="F79" s="15">
        <f t="shared" si="4"/>
        <v>116.54642825607063</v>
      </c>
      <c r="G79" s="15">
        <f t="shared" si="7"/>
        <v>89.415381553326071</v>
      </c>
    </row>
    <row r="80" spans="1:7" s="11" customFormat="1" x14ac:dyDescent="0.25">
      <c r="A80" s="13">
        <v>72</v>
      </c>
      <c r="B80" s="11" t="s">
        <v>64</v>
      </c>
      <c r="C80" s="12">
        <f>C81+C83</f>
        <v>1450603.73</v>
      </c>
      <c r="D80" s="12">
        <v>90000</v>
      </c>
      <c r="E80" s="12">
        <f>E81</f>
        <v>92929.59</v>
      </c>
      <c r="F80" s="12">
        <f t="shared" si="4"/>
        <v>103.2551</v>
      </c>
      <c r="G80" s="12">
        <f t="shared" si="7"/>
        <v>6.4062698915023475</v>
      </c>
    </row>
    <row r="81" spans="1:7" s="11" customFormat="1" x14ac:dyDescent="0.25">
      <c r="A81" s="13">
        <v>721</v>
      </c>
      <c r="B81" s="11" t="s">
        <v>65</v>
      </c>
      <c r="C81" s="12">
        <f>SUM(C82)</f>
        <v>109717.8</v>
      </c>
      <c r="D81" s="12">
        <v>90000</v>
      </c>
      <c r="E81" s="12">
        <f>SUM(E82)</f>
        <v>92929.59</v>
      </c>
      <c r="F81" s="12">
        <f t="shared" si="4"/>
        <v>103.2551</v>
      </c>
      <c r="G81" s="12">
        <f t="shared" si="7"/>
        <v>84.698736212355698</v>
      </c>
    </row>
    <row r="82" spans="1:7" s="14" customFormat="1" x14ac:dyDescent="0.25">
      <c r="A82" s="16">
        <v>7211</v>
      </c>
      <c r="B82" s="14" t="s">
        <v>66</v>
      </c>
      <c r="C82" s="15">
        <v>109717.8</v>
      </c>
      <c r="D82" s="15">
        <v>90000</v>
      </c>
      <c r="E82" s="15">
        <v>92929.59</v>
      </c>
      <c r="F82" s="15">
        <f t="shared" si="4"/>
        <v>103.2551</v>
      </c>
      <c r="G82" s="15">
        <f t="shared" si="7"/>
        <v>84.698736212355698</v>
      </c>
    </row>
    <row r="83" spans="1:7" s="11" customFormat="1" x14ac:dyDescent="0.25">
      <c r="A83" s="13">
        <v>722</v>
      </c>
      <c r="B83" s="11" t="s">
        <v>436</v>
      </c>
      <c r="C83" s="12">
        <f>SUM(C84:C86)</f>
        <v>1340885.93</v>
      </c>
      <c r="D83" s="12"/>
      <c r="E83" s="12"/>
      <c r="F83" s="12"/>
      <c r="G83" s="12">
        <f t="shared" si="7"/>
        <v>0</v>
      </c>
    </row>
    <row r="84" spans="1:7" s="14" customFormat="1" x14ac:dyDescent="0.25">
      <c r="A84" s="16">
        <v>7221</v>
      </c>
      <c r="B84" s="14" t="s">
        <v>135</v>
      </c>
      <c r="C84" s="15">
        <v>2492.58</v>
      </c>
      <c r="D84" s="15"/>
      <c r="E84" s="15"/>
      <c r="F84" s="15"/>
      <c r="G84" s="15">
        <f t="shared" si="7"/>
        <v>0</v>
      </c>
    </row>
    <row r="85" spans="1:7" s="14" customFormat="1" x14ac:dyDescent="0.25">
      <c r="A85" s="16">
        <v>7223</v>
      </c>
      <c r="B85" s="14" t="s">
        <v>136</v>
      </c>
      <c r="C85" s="15">
        <v>131515.35</v>
      </c>
      <c r="D85" s="15"/>
      <c r="E85" s="15"/>
      <c r="F85" s="15"/>
      <c r="G85" s="15">
        <f t="shared" si="7"/>
        <v>0</v>
      </c>
    </row>
    <row r="86" spans="1:7" s="14" customFormat="1" x14ac:dyDescent="0.25">
      <c r="A86" s="16">
        <v>7231</v>
      </c>
      <c r="B86" s="14" t="s">
        <v>437</v>
      </c>
      <c r="C86" s="15">
        <v>1206878</v>
      </c>
      <c r="D86" s="15"/>
      <c r="E86" s="15"/>
      <c r="F86" s="15"/>
      <c r="G86" s="15">
        <f t="shared" si="7"/>
        <v>0</v>
      </c>
    </row>
    <row r="87" spans="1:7" x14ac:dyDescent="0.25">
      <c r="A87" s="10">
        <v>3</v>
      </c>
      <c r="B87" s="8" t="s">
        <v>67</v>
      </c>
      <c r="C87" s="9">
        <f>C88+C97+C130+C134+C140+C144+C148</f>
        <v>11595235.07</v>
      </c>
      <c r="D87" s="9">
        <v>13118948.6</v>
      </c>
      <c r="E87" s="9">
        <f>E88+E97+E130+E134+E140+E144+E148</f>
        <v>11110792.999999998</v>
      </c>
      <c r="F87" s="9">
        <f t="shared" ref="F87:F150" si="8">E87/D87*100</f>
        <v>84.692709292267509</v>
      </c>
      <c r="G87" s="9">
        <f t="shared" si="7"/>
        <v>95.822059086551988</v>
      </c>
    </row>
    <row r="88" spans="1:7" s="11" customFormat="1" x14ac:dyDescent="0.25">
      <c r="A88" s="13">
        <v>31</v>
      </c>
      <c r="B88" s="11" t="s">
        <v>68</v>
      </c>
      <c r="C88" s="12">
        <f>C89+C91+C93</f>
        <v>2744439.8</v>
      </c>
      <c r="D88" s="12">
        <v>2537200</v>
      </c>
      <c r="E88" s="12">
        <f>E89+E91+E93</f>
        <v>2485448.0099999998</v>
      </c>
      <c r="F88" s="12">
        <f t="shared" si="8"/>
        <v>97.960271559199114</v>
      </c>
      <c r="G88" s="12">
        <f t="shared" si="7"/>
        <v>90.563036215988419</v>
      </c>
    </row>
    <row r="89" spans="1:7" s="11" customFormat="1" x14ac:dyDescent="0.25">
      <c r="A89" s="13">
        <v>311</v>
      </c>
      <c r="B89" s="11" t="s">
        <v>69</v>
      </c>
      <c r="C89" s="12">
        <f>SUM(C90)</f>
        <v>2359190.0299999998</v>
      </c>
      <c r="D89" s="12">
        <v>2039000</v>
      </c>
      <c r="E89" s="12">
        <f>SUM(E90)</f>
        <v>2008054.32</v>
      </c>
      <c r="F89" s="12">
        <f t="shared" si="8"/>
        <v>98.482310936733697</v>
      </c>
      <c r="G89" s="12">
        <f t="shared" si="7"/>
        <v>85.11626000725343</v>
      </c>
    </row>
    <row r="90" spans="1:7" s="14" customFormat="1" x14ac:dyDescent="0.25">
      <c r="A90" s="16">
        <v>3111</v>
      </c>
      <c r="B90" s="14" t="s">
        <v>70</v>
      </c>
      <c r="C90" s="15">
        <v>2359190.0299999998</v>
      </c>
      <c r="D90" s="15">
        <v>2039000</v>
      </c>
      <c r="E90" s="15">
        <v>2008054.32</v>
      </c>
      <c r="F90" s="15">
        <f t="shared" si="8"/>
        <v>98.482310936733697</v>
      </c>
      <c r="G90" s="15">
        <f t="shared" si="7"/>
        <v>85.11626000725343</v>
      </c>
    </row>
    <row r="91" spans="1:7" s="11" customFormat="1" x14ac:dyDescent="0.25">
      <c r="A91" s="13">
        <v>312</v>
      </c>
      <c r="B91" s="11" t="s">
        <v>71</v>
      </c>
      <c r="C91" s="12">
        <f>SUM(C92)</f>
        <v>104792.1</v>
      </c>
      <c r="D91" s="12">
        <v>119200</v>
      </c>
      <c r="E91" s="12">
        <f>SUM(E92)</f>
        <v>106520.85</v>
      </c>
      <c r="F91" s="12">
        <f t="shared" si="8"/>
        <v>89.363129194630872</v>
      </c>
      <c r="G91" s="12">
        <f t="shared" si="7"/>
        <v>101.64969496746414</v>
      </c>
    </row>
    <row r="92" spans="1:7" s="14" customFormat="1" x14ac:dyDescent="0.25">
      <c r="A92" s="16">
        <v>3121</v>
      </c>
      <c r="B92" s="14" t="s">
        <v>71</v>
      </c>
      <c r="C92" s="15">
        <v>104792.1</v>
      </c>
      <c r="D92" s="15">
        <v>119200</v>
      </c>
      <c r="E92" s="15">
        <v>106520.85</v>
      </c>
      <c r="F92" s="15">
        <f t="shared" si="8"/>
        <v>89.363129194630872</v>
      </c>
      <c r="G92" s="15">
        <f t="shared" si="7"/>
        <v>101.64969496746414</v>
      </c>
    </row>
    <row r="93" spans="1:7" s="11" customFormat="1" x14ac:dyDescent="0.25">
      <c r="A93" s="13">
        <v>313</v>
      </c>
      <c r="B93" s="11" t="s">
        <v>72</v>
      </c>
      <c r="C93" s="12">
        <f>SUM(C94:C96)</f>
        <v>280457.67</v>
      </c>
      <c r="D93" s="12">
        <v>379000</v>
      </c>
      <c r="E93" s="12">
        <f>SUM(E94:E95)</f>
        <v>370872.84</v>
      </c>
      <c r="F93" s="12">
        <f t="shared" si="8"/>
        <v>97.85563060686016</v>
      </c>
      <c r="G93" s="12">
        <f t="shared" si="7"/>
        <v>132.23843726577348</v>
      </c>
    </row>
    <row r="94" spans="1:7" s="14" customFormat="1" x14ac:dyDescent="0.25">
      <c r="A94" s="16">
        <v>3131</v>
      </c>
      <c r="B94" s="14" t="s">
        <v>73</v>
      </c>
      <c r="C94" s="15">
        <v>5560.1</v>
      </c>
      <c r="D94" s="15">
        <v>20000</v>
      </c>
      <c r="E94" s="15">
        <v>19619.39</v>
      </c>
      <c r="F94" s="15">
        <f t="shared" si="8"/>
        <v>98.096949999999993</v>
      </c>
      <c r="G94" s="15">
        <f t="shared" si="7"/>
        <v>352.860380208989</v>
      </c>
    </row>
    <row r="95" spans="1:7" s="14" customFormat="1" x14ac:dyDescent="0.25">
      <c r="A95" s="16">
        <v>3132</v>
      </c>
      <c r="B95" s="14" t="s">
        <v>74</v>
      </c>
      <c r="C95" s="15">
        <v>273079.83</v>
      </c>
      <c r="D95" s="15">
        <v>359000</v>
      </c>
      <c r="E95" s="15">
        <v>351253.45</v>
      </c>
      <c r="F95" s="15">
        <f t="shared" si="8"/>
        <v>97.842186629526466</v>
      </c>
      <c r="G95" s="15">
        <f t="shared" si="7"/>
        <v>128.62665470386443</v>
      </c>
    </row>
    <row r="96" spans="1:7" s="14" customFormat="1" x14ac:dyDescent="0.25">
      <c r="A96" s="16">
        <v>3133</v>
      </c>
      <c r="B96" s="14" t="s">
        <v>441</v>
      </c>
      <c r="C96" s="15">
        <v>1817.74</v>
      </c>
      <c r="D96" s="15"/>
      <c r="E96" s="15"/>
      <c r="F96" s="15"/>
      <c r="G96" s="15">
        <f t="shared" si="7"/>
        <v>0</v>
      </c>
    </row>
    <row r="97" spans="1:7" s="11" customFormat="1" x14ac:dyDescent="0.25">
      <c r="A97" s="13">
        <v>32</v>
      </c>
      <c r="B97" s="11" t="s">
        <v>75</v>
      </c>
      <c r="C97" s="12">
        <f>C98+C103+C110+C120+C122</f>
        <v>3539731.2800000003</v>
      </c>
      <c r="D97" s="12">
        <v>6555479.5999999996</v>
      </c>
      <c r="E97" s="12">
        <f>E98+E110+E103+E122</f>
        <v>5652016.2999999998</v>
      </c>
      <c r="F97" s="12">
        <f t="shared" si="8"/>
        <v>86.218196758632288</v>
      </c>
      <c r="G97" s="12">
        <f t="shared" si="7"/>
        <v>159.67359816081856</v>
      </c>
    </row>
    <row r="98" spans="1:7" s="11" customFormat="1" x14ac:dyDescent="0.25">
      <c r="A98" s="13">
        <v>321</v>
      </c>
      <c r="B98" s="11" t="s">
        <v>76</v>
      </c>
      <c r="C98" s="12">
        <f>SUM(C99:C102)</f>
        <v>84294.13</v>
      </c>
      <c r="D98" s="12">
        <v>130100</v>
      </c>
      <c r="E98" s="12">
        <f>SUM(E99:E102)</f>
        <v>109408.53</v>
      </c>
      <c r="F98" s="12">
        <f t="shared" si="8"/>
        <v>84.095718677940042</v>
      </c>
      <c r="G98" s="12">
        <f t="shared" si="7"/>
        <v>129.79377093043132</v>
      </c>
    </row>
    <row r="99" spans="1:7" s="14" customFormat="1" x14ac:dyDescent="0.25">
      <c r="A99" s="16">
        <v>3211</v>
      </c>
      <c r="B99" s="14" t="s">
        <v>77</v>
      </c>
      <c r="C99" s="15">
        <v>1326</v>
      </c>
      <c r="D99" s="15">
        <v>11000</v>
      </c>
      <c r="E99" s="15">
        <v>4353.01</v>
      </c>
      <c r="F99" s="15">
        <f t="shared" si="8"/>
        <v>39.572818181818178</v>
      </c>
      <c r="G99" s="15">
        <f t="shared" si="7"/>
        <v>328.28129713423834</v>
      </c>
    </row>
    <row r="100" spans="1:7" s="14" customFormat="1" x14ac:dyDescent="0.25">
      <c r="A100" s="16">
        <v>3212</v>
      </c>
      <c r="B100" s="14" t="s">
        <v>78</v>
      </c>
      <c r="C100" s="15">
        <v>18581.099999999999</v>
      </c>
      <c r="D100" s="15">
        <v>54000</v>
      </c>
      <c r="E100" s="15">
        <v>50895</v>
      </c>
      <c r="F100" s="15">
        <f t="shared" si="8"/>
        <v>94.25</v>
      </c>
      <c r="G100" s="15">
        <f t="shared" si="7"/>
        <v>273.90735747614514</v>
      </c>
    </row>
    <row r="101" spans="1:7" s="14" customFormat="1" x14ac:dyDescent="0.25">
      <c r="A101" s="16">
        <v>3213</v>
      </c>
      <c r="B101" s="14" t="s">
        <v>79</v>
      </c>
      <c r="C101" s="15">
        <v>17274</v>
      </c>
      <c r="D101" s="15">
        <v>20000</v>
      </c>
      <c r="E101" s="15">
        <v>9696.25</v>
      </c>
      <c r="F101" s="15">
        <f t="shared" si="8"/>
        <v>48.481249999999996</v>
      </c>
      <c r="G101" s="15">
        <f t="shared" si="7"/>
        <v>56.13204816487206</v>
      </c>
    </row>
    <row r="102" spans="1:7" s="14" customFormat="1" x14ac:dyDescent="0.25">
      <c r="A102" s="16">
        <v>3214</v>
      </c>
      <c r="B102" s="14" t="s">
        <v>80</v>
      </c>
      <c r="C102" s="15">
        <v>47113.03</v>
      </c>
      <c r="D102" s="15">
        <v>45100</v>
      </c>
      <c r="E102" s="15">
        <v>44464.27</v>
      </c>
      <c r="F102" s="15">
        <f t="shared" si="8"/>
        <v>98.590399113082029</v>
      </c>
      <c r="G102" s="15">
        <f t="shared" si="7"/>
        <v>94.377861071554932</v>
      </c>
    </row>
    <row r="103" spans="1:7" s="11" customFormat="1" x14ac:dyDescent="0.25">
      <c r="A103" s="13">
        <v>322</v>
      </c>
      <c r="B103" s="11" t="s">
        <v>81</v>
      </c>
      <c r="C103" s="12">
        <f>SUM(C104:C109)</f>
        <v>697648.86</v>
      </c>
      <c r="D103" s="12">
        <v>866063.6</v>
      </c>
      <c r="E103" s="12">
        <f>SUM(E104:E108)</f>
        <v>754500.06</v>
      </c>
      <c r="F103" s="12">
        <f t="shared" si="8"/>
        <v>87.118320178795187</v>
      </c>
      <c r="G103" s="12">
        <f t="shared" si="7"/>
        <v>108.14897052938639</v>
      </c>
    </row>
    <row r="104" spans="1:7" s="14" customFormat="1" x14ac:dyDescent="0.25">
      <c r="A104" s="16">
        <v>3221</v>
      </c>
      <c r="B104" s="14" t="s">
        <v>82</v>
      </c>
      <c r="C104" s="15">
        <v>70810.080000000002</v>
      </c>
      <c r="D104" s="15">
        <v>147363.6</v>
      </c>
      <c r="E104" s="15">
        <v>109902.08</v>
      </c>
      <c r="F104" s="15">
        <f t="shared" si="8"/>
        <v>74.578851222418564</v>
      </c>
      <c r="G104" s="15">
        <f t="shared" si="7"/>
        <v>155.20682931017731</v>
      </c>
    </row>
    <row r="105" spans="1:7" s="14" customFormat="1" x14ac:dyDescent="0.25">
      <c r="A105" s="16">
        <v>3222</v>
      </c>
      <c r="B105" s="14" t="s">
        <v>83</v>
      </c>
      <c r="C105" s="15">
        <v>11910</v>
      </c>
      <c r="D105" s="15">
        <v>65000</v>
      </c>
      <c r="E105" s="15">
        <v>63914.46</v>
      </c>
      <c r="F105" s="15">
        <f t="shared" si="8"/>
        <v>98.329938461538461</v>
      </c>
      <c r="G105" s="15">
        <f t="shared" si="7"/>
        <v>536.64534005037785</v>
      </c>
    </row>
    <row r="106" spans="1:7" s="14" customFormat="1" x14ac:dyDescent="0.25">
      <c r="A106" s="16">
        <v>3223</v>
      </c>
      <c r="B106" s="14" t="s">
        <v>84</v>
      </c>
      <c r="C106" s="15">
        <v>573607.22</v>
      </c>
      <c r="D106" s="15">
        <v>638700</v>
      </c>
      <c r="E106" s="15">
        <v>571691.75</v>
      </c>
      <c r="F106" s="15">
        <f t="shared" si="8"/>
        <v>89.508650383591672</v>
      </c>
      <c r="G106" s="15">
        <f t="shared" si="7"/>
        <v>99.66606591876581</v>
      </c>
    </row>
    <row r="107" spans="1:7" s="14" customFormat="1" x14ac:dyDescent="0.25">
      <c r="A107" s="16">
        <v>3224</v>
      </c>
      <c r="B107" s="14" t="s">
        <v>442</v>
      </c>
      <c r="C107" s="15">
        <v>28082.41</v>
      </c>
      <c r="D107" s="15"/>
      <c r="E107" s="15"/>
      <c r="F107" s="15"/>
      <c r="G107" s="15">
        <f t="shared" si="7"/>
        <v>0</v>
      </c>
    </row>
    <row r="108" spans="1:7" s="14" customFormat="1" x14ac:dyDescent="0.25">
      <c r="A108" s="16">
        <v>3225</v>
      </c>
      <c r="B108" s="14" t="s">
        <v>85</v>
      </c>
      <c r="C108" s="15">
        <v>12764.15</v>
      </c>
      <c r="D108" s="15">
        <v>15000</v>
      </c>
      <c r="E108" s="15">
        <v>8991.77</v>
      </c>
      <c r="F108" s="15">
        <f t="shared" si="8"/>
        <v>59.945133333333331</v>
      </c>
      <c r="G108" s="15">
        <f t="shared" si="7"/>
        <v>70.445505576164507</v>
      </c>
    </row>
    <row r="109" spans="1:7" s="14" customFormat="1" x14ac:dyDescent="0.25">
      <c r="A109" s="16">
        <v>3227</v>
      </c>
      <c r="B109" s="14" t="s">
        <v>438</v>
      </c>
      <c r="C109" s="15">
        <v>475</v>
      </c>
      <c r="D109" s="15"/>
      <c r="E109" s="15"/>
      <c r="F109" s="15"/>
      <c r="G109" s="15">
        <f t="shared" si="7"/>
        <v>0</v>
      </c>
    </row>
    <row r="110" spans="1:7" s="11" customFormat="1" x14ac:dyDescent="0.25">
      <c r="A110" s="13">
        <v>323</v>
      </c>
      <c r="B110" s="11" t="s">
        <v>86</v>
      </c>
      <c r="C110" s="12">
        <f>SUM(C111:C119)</f>
        <v>2297910.63</v>
      </c>
      <c r="D110" s="12">
        <v>4309245</v>
      </c>
      <c r="E110" s="12">
        <f>SUM(E111:E119)</f>
        <v>3637021.1599999997</v>
      </c>
      <c r="F110" s="12">
        <f t="shared" si="8"/>
        <v>84.400426524832071</v>
      </c>
      <c r="G110" s="12">
        <f t="shared" si="7"/>
        <v>158.2751353563302</v>
      </c>
    </row>
    <row r="111" spans="1:7" s="14" customFormat="1" x14ac:dyDescent="0.25">
      <c r="A111" s="16">
        <v>3231</v>
      </c>
      <c r="B111" s="14" t="s">
        <v>87</v>
      </c>
      <c r="C111" s="15">
        <v>62442.97</v>
      </c>
      <c r="D111" s="15">
        <v>78100</v>
      </c>
      <c r="E111" s="15">
        <v>69715.399999999994</v>
      </c>
      <c r="F111" s="15">
        <f t="shared" si="8"/>
        <v>89.264276568501913</v>
      </c>
      <c r="G111" s="15">
        <f t="shared" si="7"/>
        <v>111.64651521220081</v>
      </c>
    </row>
    <row r="112" spans="1:7" s="14" customFormat="1" x14ac:dyDescent="0.25">
      <c r="A112" s="16">
        <v>3232</v>
      </c>
      <c r="B112" s="14" t="s">
        <v>88</v>
      </c>
      <c r="C112" s="15">
        <v>666976.5</v>
      </c>
      <c r="D112" s="15">
        <v>1380000</v>
      </c>
      <c r="E112" s="15">
        <v>1162308.97</v>
      </c>
      <c r="F112" s="15">
        <f t="shared" si="8"/>
        <v>84.225287681159415</v>
      </c>
      <c r="G112" s="15">
        <f t="shared" si="7"/>
        <v>174.26535567594959</v>
      </c>
    </row>
    <row r="113" spans="1:7" s="14" customFormat="1" x14ac:dyDescent="0.25">
      <c r="A113" s="16">
        <v>3233</v>
      </c>
      <c r="B113" s="14" t="s">
        <v>89</v>
      </c>
      <c r="C113" s="15">
        <v>39562.019999999997</v>
      </c>
      <c r="D113" s="15">
        <v>146600</v>
      </c>
      <c r="E113" s="15">
        <v>33415.94</v>
      </c>
      <c r="F113" s="15">
        <f t="shared" si="8"/>
        <v>22.793956343792633</v>
      </c>
      <c r="G113" s="15">
        <f t="shared" si="7"/>
        <v>84.464696190942746</v>
      </c>
    </row>
    <row r="114" spans="1:7" s="14" customFormat="1" x14ac:dyDescent="0.25">
      <c r="A114" s="16">
        <v>3234</v>
      </c>
      <c r="B114" s="14" t="s">
        <v>90</v>
      </c>
      <c r="C114" s="15">
        <v>432572.92</v>
      </c>
      <c r="D114" s="15">
        <v>1178600</v>
      </c>
      <c r="E114" s="15">
        <v>1065112.3400000001</v>
      </c>
      <c r="F114" s="15">
        <f t="shared" si="8"/>
        <v>90.370977430850161</v>
      </c>
      <c r="G114" s="15">
        <f t="shared" si="7"/>
        <v>246.22723493648192</v>
      </c>
    </row>
    <row r="115" spans="1:7" s="14" customFormat="1" x14ac:dyDescent="0.25">
      <c r="A115" s="16">
        <v>3235</v>
      </c>
      <c r="B115" s="14" t="s">
        <v>91</v>
      </c>
      <c r="C115" s="15">
        <v>4857.8999999999996</v>
      </c>
      <c r="D115" s="15">
        <v>4500</v>
      </c>
      <c r="E115" s="15">
        <v>3056.42</v>
      </c>
      <c r="F115" s="15">
        <f t="shared" si="8"/>
        <v>67.920444444444456</v>
      </c>
      <c r="G115" s="15">
        <f t="shared" si="7"/>
        <v>62.916486547685224</v>
      </c>
    </row>
    <row r="116" spans="1:7" s="14" customFormat="1" x14ac:dyDescent="0.25">
      <c r="A116" s="16">
        <v>3236</v>
      </c>
      <c r="B116" s="14" t="s">
        <v>92</v>
      </c>
      <c r="C116" s="15">
        <v>27500</v>
      </c>
      <c r="D116" s="15">
        <v>84500</v>
      </c>
      <c r="E116" s="15">
        <v>93570.17</v>
      </c>
      <c r="F116" s="15">
        <f t="shared" si="8"/>
        <v>110.73392899408283</v>
      </c>
      <c r="G116" s="15">
        <f t="shared" si="7"/>
        <v>340.25516363636365</v>
      </c>
    </row>
    <row r="117" spans="1:7" s="14" customFormat="1" x14ac:dyDescent="0.25">
      <c r="A117" s="16">
        <v>3237</v>
      </c>
      <c r="B117" s="14" t="s">
        <v>93</v>
      </c>
      <c r="C117" s="15">
        <v>889172.1</v>
      </c>
      <c r="D117" s="15">
        <v>1278645</v>
      </c>
      <c r="E117" s="15">
        <v>1062349.69</v>
      </c>
      <c r="F117" s="15">
        <f t="shared" si="8"/>
        <v>83.084021757407257</v>
      </c>
      <c r="G117" s="15">
        <f t="shared" si="7"/>
        <v>119.4762734908124</v>
      </c>
    </row>
    <row r="118" spans="1:7" s="14" customFormat="1" x14ac:dyDescent="0.25">
      <c r="A118" s="16">
        <v>3238</v>
      </c>
      <c r="B118" s="14" t="s">
        <v>94</v>
      </c>
      <c r="C118" s="15">
        <v>88622.81</v>
      </c>
      <c r="D118" s="15">
        <v>55000</v>
      </c>
      <c r="E118" s="15">
        <v>55850</v>
      </c>
      <c r="F118" s="15">
        <f t="shared" si="8"/>
        <v>101.54545454545453</v>
      </c>
      <c r="G118" s="15">
        <f t="shared" si="7"/>
        <v>63.019892959837321</v>
      </c>
    </row>
    <row r="119" spans="1:7" s="14" customFormat="1" x14ac:dyDescent="0.25">
      <c r="A119" s="16">
        <v>3239</v>
      </c>
      <c r="B119" s="14" t="s">
        <v>95</v>
      </c>
      <c r="C119" s="15">
        <v>86203.41</v>
      </c>
      <c r="D119" s="15">
        <v>103300</v>
      </c>
      <c r="E119" s="15">
        <v>91642.23</v>
      </c>
      <c r="F119" s="15">
        <f t="shared" si="8"/>
        <v>88.714646660212964</v>
      </c>
      <c r="G119" s="15">
        <f t="shared" si="7"/>
        <v>106.30928637277806</v>
      </c>
    </row>
    <row r="120" spans="1:7" s="11" customFormat="1" x14ac:dyDescent="0.25">
      <c r="A120" s="13">
        <v>324</v>
      </c>
      <c r="B120" s="11" t="s">
        <v>439</v>
      </c>
      <c r="C120" s="12">
        <f>C121</f>
        <v>10000</v>
      </c>
      <c r="D120" s="12"/>
      <c r="E120" s="12"/>
      <c r="F120" s="12"/>
      <c r="G120" s="12">
        <f t="shared" si="7"/>
        <v>0</v>
      </c>
    </row>
    <row r="121" spans="1:7" s="14" customFormat="1" x14ac:dyDescent="0.25">
      <c r="A121" s="16">
        <v>3241</v>
      </c>
      <c r="B121" s="14" t="s">
        <v>439</v>
      </c>
      <c r="C121" s="15">
        <v>10000</v>
      </c>
      <c r="D121" s="15"/>
      <c r="E121" s="15"/>
      <c r="F121" s="15"/>
      <c r="G121" s="15">
        <f t="shared" si="7"/>
        <v>0</v>
      </c>
    </row>
    <row r="122" spans="1:7" s="11" customFormat="1" x14ac:dyDescent="0.25">
      <c r="A122" s="13">
        <v>329</v>
      </c>
      <c r="B122" s="11" t="s">
        <v>96</v>
      </c>
      <c r="C122" s="12">
        <f>SUM(C123:C129)</f>
        <v>449877.66</v>
      </c>
      <c r="D122" s="12">
        <v>1250071</v>
      </c>
      <c r="E122" s="12">
        <f>SUM(E123:E129)</f>
        <v>1151086.55</v>
      </c>
      <c r="F122" s="12">
        <f t="shared" si="8"/>
        <v>92.081693759794447</v>
      </c>
      <c r="G122" s="12">
        <f t="shared" ref="G122:G176" si="9">E122/C122*100</f>
        <v>255.86657270334342</v>
      </c>
    </row>
    <row r="123" spans="1:7" s="14" customFormat="1" x14ac:dyDescent="0.25">
      <c r="A123" s="16">
        <v>3291</v>
      </c>
      <c r="B123" s="14" t="s">
        <v>97</v>
      </c>
      <c r="C123" s="15">
        <v>213237.47</v>
      </c>
      <c r="D123" s="15">
        <v>194000</v>
      </c>
      <c r="E123" s="15">
        <v>189903.73</v>
      </c>
      <c r="F123" s="15">
        <f t="shared" si="8"/>
        <v>97.888520618556711</v>
      </c>
      <c r="G123" s="15">
        <f t="shared" si="9"/>
        <v>89.057392211603343</v>
      </c>
    </row>
    <row r="124" spans="1:7" s="14" customFormat="1" x14ac:dyDescent="0.25">
      <c r="A124" s="16">
        <v>3292</v>
      </c>
      <c r="B124" s="14" t="s">
        <v>98</v>
      </c>
      <c r="C124" s="15">
        <v>14703.01</v>
      </c>
      <c r="D124" s="15">
        <v>24300</v>
      </c>
      <c r="E124" s="15">
        <v>17366.93</v>
      </c>
      <c r="F124" s="15">
        <f t="shared" si="8"/>
        <v>71.46884773662552</v>
      </c>
      <c r="G124" s="15">
        <f t="shared" si="9"/>
        <v>118.1181948458173</v>
      </c>
    </row>
    <row r="125" spans="1:7" s="14" customFormat="1" x14ac:dyDescent="0.25">
      <c r="A125" s="16">
        <v>3293</v>
      </c>
      <c r="B125" s="14" t="s">
        <v>99</v>
      </c>
      <c r="C125" s="15">
        <v>84930.41</v>
      </c>
      <c r="D125" s="15">
        <v>115320</v>
      </c>
      <c r="E125" s="15">
        <v>103233.47</v>
      </c>
      <c r="F125" s="15">
        <f t="shared" si="8"/>
        <v>89.519138050641686</v>
      </c>
      <c r="G125" s="15">
        <f t="shared" si="9"/>
        <v>121.55065541306112</v>
      </c>
    </row>
    <row r="126" spans="1:7" s="14" customFormat="1" x14ac:dyDescent="0.25">
      <c r="A126" s="16">
        <v>3294</v>
      </c>
      <c r="B126" s="14" t="s">
        <v>100</v>
      </c>
      <c r="C126" s="15">
        <v>6745.05</v>
      </c>
      <c r="D126" s="15">
        <v>14828</v>
      </c>
      <c r="E126" s="15">
        <v>16028.04</v>
      </c>
      <c r="F126" s="15">
        <f t="shared" si="8"/>
        <v>108.09306717021852</v>
      </c>
      <c r="G126" s="15">
        <f t="shared" si="9"/>
        <v>237.62670402739786</v>
      </c>
    </row>
    <row r="127" spans="1:7" s="14" customFormat="1" x14ac:dyDescent="0.25">
      <c r="A127" s="16">
        <v>3295</v>
      </c>
      <c r="B127" s="14" t="s">
        <v>101</v>
      </c>
      <c r="C127" s="15">
        <v>93955.54</v>
      </c>
      <c r="D127" s="15">
        <v>99000</v>
      </c>
      <c r="E127" s="15">
        <v>87814.37</v>
      </c>
      <c r="F127" s="15">
        <f t="shared" si="8"/>
        <v>88.701383838383833</v>
      </c>
      <c r="G127" s="15">
        <f t="shared" si="9"/>
        <v>93.463748917839226</v>
      </c>
    </row>
    <row r="128" spans="1:7" s="14" customFormat="1" x14ac:dyDescent="0.25">
      <c r="A128" s="16">
        <v>3296</v>
      </c>
      <c r="B128" s="14" t="s">
        <v>102</v>
      </c>
      <c r="C128" s="15">
        <v>0</v>
      </c>
      <c r="D128" s="15">
        <v>720000</v>
      </c>
      <c r="E128" s="15">
        <v>707738.98</v>
      </c>
      <c r="F128" s="15">
        <f t="shared" si="8"/>
        <v>98.297080555555553</v>
      </c>
      <c r="G128" s="15"/>
    </row>
    <row r="129" spans="1:7" s="14" customFormat="1" x14ac:dyDescent="0.25">
      <c r="A129" s="16">
        <v>3299</v>
      </c>
      <c r="B129" s="14" t="s">
        <v>96</v>
      </c>
      <c r="C129" s="15">
        <v>36306.18</v>
      </c>
      <c r="D129" s="15">
        <v>82623</v>
      </c>
      <c r="E129" s="15">
        <v>29001.03</v>
      </c>
      <c r="F129" s="15">
        <f t="shared" si="8"/>
        <v>35.100432083076136</v>
      </c>
      <c r="G129" s="15">
        <f t="shared" si="9"/>
        <v>79.879045385661612</v>
      </c>
    </row>
    <row r="130" spans="1:7" s="11" customFormat="1" x14ac:dyDescent="0.25">
      <c r="A130" s="13">
        <v>34</v>
      </c>
      <c r="B130" s="11" t="s">
        <v>103</v>
      </c>
      <c r="C130" s="12">
        <f>C131</f>
        <v>38491.57</v>
      </c>
      <c r="D130" s="12">
        <v>95314</v>
      </c>
      <c r="E130" s="12">
        <f>E131</f>
        <v>49185.679999999993</v>
      </c>
      <c r="F130" s="12">
        <f t="shared" si="8"/>
        <v>51.603835742912892</v>
      </c>
      <c r="G130" s="12">
        <f t="shared" si="9"/>
        <v>127.78299248380878</v>
      </c>
    </row>
    <row r="131" spans="1:7" s="11" customFormat="1" x14ac:dyDescent="0.25">
      <c r="A131" s="13">
        <v>343</v>
      </c>
      <c r="B131" s="11" t="s">
        <v>104</v>
      </c>
      <c r="C131" s="12">
        <f>SUM(C132:C133)</f>
        <v>38491.57</v>
      </c>
      <c r="D131" s="12">
        <v>95314</v>
      </c>
      <c r="E131" s="12">
        <f>SUM(E132:E133)</f>
        <v>49185.679999999993</v>
      </c>
      <c r="F131" s="12">
        <f t="shared" si="8"/>
        <v>51.603835742912892</v>
      </c>
      <c r="G131" s="12">
        <f t="shared" si="9"/>
        <v>127.78299248380878</v>
      </c>
    </row>
    <row r="132" spans="1:7" s="14" customFormat="1" x14ac:dyDescent="0.25">
      <c r="A132" s="16">
        <v>3431</v>
      </c>
      <c r="B132" s="14" t="s">
        <v>105</v>
      </c>
      <c r="C132" s="15">
        <v>33878.21</v>
      </c>
      <c r="D132" s="15">
        <v>40000</v>
      </c>
      <c r="E132" s="15">
        <v>39685.949999999997</v>
      </c>
      <c r="F132" s="15">
        <f t="shared" si="8"/>
        <v>99.214874999999992</v>
      </c>
      <c r="G132" s="15">
        <f t="shared" si="9"/>
        <v>117.14299545341976</v>
      </c>
    </row>
    <row r="133" spans="1:7" s="14" customFormat="1" x14ac:dyDescent="0.25">
      <c r="A133" s="16">
        <v>3434</v>
      </c>
      <c r="B133" s="14" t="s">
        <v>106</v>
      </c>
      <c r="C133" s="15">
        <v>4613.3599999999997</v>
      </c>
      <c r="D133" s="15">
        <v>55314</v>
      </c>
      <c r="E133" s="15">
        <v>9499.73</v>
      </c>
      <c r="F133" s="15">
        <f t="shared" si="8"/>
        <v>17.174187366670282</v>
      </c>
      <c r="G133" s="15">
        <f t="shared" si="9"/>
        <v>205.91781261379992</v>
      </c>
    </row>
    <row r="134" spans="1:7" s="11" customFormat="1" x14ac:dyDescent="0.25">
      <c r="A134" s="13">
        <v>35</v>
      </c>
      <c r="B134" s="11" t="s">
        <v>107</v>
      </c>
      <c r="C134" s="12">
        <f>C135+C137</f>
        <v>265331.06</v>
      </c>
      <c r="D134" s="12">
        <v>223500</v>
      </c>
      <c r="E134" s="12">
        <f>E135+E137</f>
        <v>7337.81</v>
      </c>
      <c r="F134" s="12">
        <f t="shared" si="8"/>
        <v>3.2831364653243851</v>
      </c>
      <c r="G134" s="12">
        <f t="shared" si="9"/>
        <v>2.7655299760231613</v>
      </c>
    </row>
    <row r="135" spans="1:7" s="11" customFormat="1" x14ac:dyDescent="0.25">
      <c r="A135" s="13">
        <v>351</v>
      </c>
      <c r="B135" s="11" t="s">
        <v>108</v>
      </c>
      <c r="C135" s="12">
        <f>C136</f>
        <v>90977.93</v>
      </c>
      <c r="D135" s="12">
        <v>50000</v>
      </c>
      <c r="E135" s="12">
        <f>SUM(E136)</f>
        <v>0</v>
      </c>
      <c r="F135" s="12">
        <f t="shared" si="8"/>
        <v>0</v>
      </c>
      <c r="G135" s="12">
        <f t="shared" si="9"/>
        <v>0</v>
      </c>
    </row>
    <row r="136" spans="1:7" s="14" customFormat="1" x14ac:dyDescent="0.25">
      <c r="A136" s="16">
        <v>3512</v>
      </c>
      <c r="B136" s="14" t="s">
        <v>108</v>
      </c>
      <c r="C136" s="15">
        <v>90977.93</v>
      </c>
      <c r="D136" s="15">
        <v>50000</v>
      </c>
      <c r="E136" s="15">
        <v>0</v>
      </c>
      <c r="F136" s="15">
        <f t="shared" si="8"/>
        <v>0</v>
      </c>
      <c r="G136" s="15">
        <f t="shared" si="9"/>
        <v>0</v>
      </c>
    </row>
    <row r="137" spans="1:7" s="11" customFormat="1" ht="30" x14ac:dyDescent="0.25">
      <c r="A137" s="13">
        <v>352</v>
      </c>
      <c r="B137" s="11" t="s">
        <v>109</v>
      </c>
      <c r="C137" s="12">
        <f>SUM(C138:C139)</f>
        <v>174353.13</v>
      </c>
      <c r="D137" s="12">
        <v>173500</v>
      </c>
      <c r="E137" s="12">
        <f>SUM(E139)</f>
        <v>7337.81</v>
      </c>
      <c r="F137" s="12">
        <f t="shared" si="8"/>
        <v>4.2292853025936594</v>
      </c>
      <c r="G137" s="12">
        <f t="shared" si="9"/>
        <v>4.208590921195392</v>
      </c>
    </row>
    <row r="138" spans="1:7" s="103" customFormat="1" x14ac:dyDescent="0.25">
      <c r="A138" s="102">
        <v>3522</v>
      </c>
      <c r="B138" s="103" t="s">
        <v>440</v>
      </c>
      <c r="C138" s="104">
        <v>10597.85</v>
      </c>
      <c r="D138" s="104"/>
      <c r="E138" s="104"/>
      <c r="F138" s="104"/>
      <c r="G138" s="104">
        <f t="shared" si="9"/>
        <v>0</v>
      </c>
    </row>
    <row r="139" spans="1:7" s="14" customFormat="1" x14ac:dyDescent="0.25">
      <c r="A139" s="16">
        <v>3523</v>
      </c>
      <c r="B139" s="14" t="s">
        <v>110</v>
      </c>
      <c r="C139" s="15">
        <v>163755.28</v>
      </c>
      <c r="D139" s="15">
        <v>173500</v>
      </c>
      <c r="E139" s="15">
        <v>7337.81</v>
      </c>
      <c r="F139" s="15">
        <f t="shared" si="8"/>
        <v>4.2292853025936594</v>
      </c>
      <c r="G139" s="15">
        <f t="shared" si="9"/>
        <v>4.4809608581781308</v>
      </c>
    </row>
    <row r="140" spans="1:7" s="11" customFormat="1" x14ac:dyDescent="0.25">
      <c r="A140" s="13">
        <v>36</v>
      </c>
      <c r="B140" s="11" t="s">
        <v>111</v>
      </c>
      <c r="C140" s="12">
        <f>C141</f>
        <v>89576.25</v>
      </c>
      <c r="D140" s="12">
        <v>509535</v>
      </c>
      <c r="E140" s="12">
        <f>E141</f>
        <v>132020</v>
      </c>
      <c r="F140" s="12">
        <f t="shared" si="8"/>
        <v>25.909898240552661</v>
      </c>
      <c r="G140" s="12">
        <f t="shared" si="9"/>
        <v>147.38281631570868</v>
      </c>
    </row>
    <row r="141" spans="1:7" s="11" customFormat="1" x14ac:dyDescent="0.25">
      <c r="A141" s="13">
        <v>363</v>
      </c>
      <c r="B141" s="11" t="s">
        <v>112</v>
      </c>
      <c r="C141" s="12">
        <f>SUM(C142:C143)</f>
        <v>89576.25</v>
      </c>
      <c r="D141" s="12">
        <v>509535</v>
      </c>
      <c r="E141" s="12">
        <f>SUM(E142:E143)</f>
        <v>132020</v>
      </c>
      <c r="F141" s="12">
        <f t="shared" si="8"/>
        <v>25.909898240552661</v>
      </c>
      <c r="G141" s="12">
        <f t="shared" si="9"/>
        <v>147.38281631570868</v>
      </c>
    </row>
    <row r="142" spans="1:7" s="14" customFormat="1" x14ac:dyDescent="0.25">
      <c r="A142" s="16">
        <v>3631</v>
      </c>
      <c r="B142" s="14" t="s">
        <v>113</v>
      </c>
      <c r="C142" s="15">
        <v>79576.25</v>
      </c>
      <c r="D142" s="15">
        <v>137535</v>
      </c>
      <c r="E142" s="15">
        <v>132020</v>
      </c>
      <c r="F142" s="15">
        <f t="shared" si="8"/>
        <v>95.990111607954347</v>
      </c>
      <c r="G142" s="15">
        <f t="shared" si="9"/>
        <v>165.90377153987527</v>
      </c>
    </row>
    <row r="143" spans="1:7" s="14" customFormat="1" x14ac:dyDescent="0.25">
      <c r="A143" s="16">
        <v>3632</v>
      </c>
      <c r="B143" s="14" t="s">
        <v>114</v>
      </c>
      <c r="C143" s="15">
        <v>10000</v>
      </c>
      <c r="D143" s="15">
        <v>372000</v>
      </c>
      <c r="E143" s="15">
        <v>0</v>
      </c>
      <c r="F143" s="15">
        <f t="shared" si="8"/>
        <v>0</v>
      </c>
      <c r="G143" s="15">
        <f t="shared" si="9"/>
        <v>0</v>
      </c>
    </row>
    <row r="144" spans="1:7" s="11" customFormat="1" x14ac:dyDescent="0.25">
      <c r="A144" s="13">
        <v>37</v>
      </c>
      <c r="B144" s="11" t="s">
        <v>115</v>
      </c>
      <c r="C144" s="12">
        <f>C145</f>
        <v>2055580.1</v>
      </c>
      <c r="D144" s="12">
        <v>1095000</v>
      </c>
      <c r="E144" s="12">
        <f>E145</f>
        <v>1007761.62</v>
      </c>
      <c r="F144" s="12">
        <f t="shared" si="8"/>
        <v>92.033024657534241</v>
      </c>
      <c r="G144" s="12">
        <f t="shared" si="9"/>
        <v>49.025655580144992</v>
      </c>
    </row>
    <row r="145" spans="1:7" s="11" customFormat="1" x14ac:dyDescent="0.25">
      <c r="A145" s="13">
        <v>372</v>
      </c>
      <c r="B145" s="11" t="s">
        <v>116</v>
      </c>
      <c r="C145" s="12">
        <f>SUM(C146:C147)</f>
        <v>2055580.1</v>
      </c>
      <c r="D145" s="12">
        <v>1095000</v>
      </c>
      <c r="E145" s="12">
        <f>SUM(E146:E147)</f>
        <v>1007761.62</v>
      </c>
      <c r="F145" s="12">
        <f t="shared" si="8"/>
        <v>92.033024657534241</v>
      </c>
      <c r="G145" s="12">
        <f t="shared" si="9"/>
        <v>49.025655580144992</v>
      </c>
    </row>
    <row r="146" spans="1:7" s="14" customFormat="1" x14ac:dyDescent="0.25">
      <c r="A146" s="16">
        <v>3721</v>
      </c>
      <c r="B146" s="14" t="s">
        <v>117</v>
      </c>
      <c r="C146" s="15">
        <v>2025580.1</v>
      </c>
      <c r="D146" s="15">
        <v>1025000</v>
      </c>
      <c r="E146" s="15">
        <v>939761.62</v>
      </c>
      <c r="F146" s="15">
        <f t="shared" si="8"/>
        <v>91.684060487804871</v>
      </c>
      <c r="G146" s="15">
        <f t="shared" si="9"/>
        <v>46.394690587649436</v>
      </c>
    </row>
    <row r="147" spans="1:7" s="14" customFormat="1" x14ac:dyDescent="0.25">
      <c r="A147" s="16">
        <v>3722</v>
      </c>
      <c r="B147" s="14" t="s">
        <v>118</v>
      </c>
      <c r="C147" s="15">
        <v>30000</v>
      </c>
      <c r="D147" s="15">
        <v>70000</v>
      </c>
      <c r="E147" s="15">
        <v>68000</v>
      </c>
      <c r="F147" s="15">
        <f t="shared" si="8"/>
        <v>97.142857142857139</v>
      </c>
      <c r="G147" s="15">
        <f t="shared" si="9"/>
        <v>226.66666666666666</v>
      </c>
    </row>
    <row r="148" spans="1:7" s="11" customFormat="1" x14ac:dyDescent="0.25">
      <c r="A148" s="13">
        <v>38</v>
      </c>
      <c r="B148" s="11" t="s">
        <v>119</v>
      </c>
      <c r="C148" s="12">
        <f>C149+C152+C155</f>
        <v>2862085.01</v>
      </c>
      <c r="D148" s="12">
        <v>2102920</v>
      </c>
      <c r="E148" s="12">
        <f>E149+E152+E155</f>
        <v>1777023.58</v>
      </c>
      <c r="F148" s="12">
        <f t="shared" si="8"/>
        <v>84.502671523405553</v>
      </c>
      <c r="G148" s="12">
        <f t="shared" si="9"/>
        <v>62.088427625006162</v>
      </c>
    </row>
    <row r="149" spans="1:7" s="11" customFormat="1" x14ac:dyDescent="0.25">
      <c r="A149" s="13">
        <v>381</v>
      </c>
      <c r="B149" s="11" t="s">
        <v>56</v>
      </c>
      <c r="C149" s="12">
        <f>SUM(C150:C151)</f>
        <v>1321262.26</v>
      </c>
      <c r="D149" s="12">
        <v>1390420</v>
      </c>
      <c r="E149" s="12">
        <f>SUM(E150:E151)</f>
        <v>1192119.97</v>
      </c>
      <c r="F149" s="12">
        <f t="shared" si="8"/>
        <v>85.738120136361673</v>
      </c>
      <c r="G149" s="12">
        <f t="shared" si="9"/>
        <v>90.225839796559399</v>
      </c>
    </row>
    <row r="150" spans="1:7" s="14" customFormat="1" x14ac:dyDescent="0.25">
      <c r="A150" s="16">
        <v>3811</v>
      </c>
      <c r="B150" s="14" t="s">
        <v>120</v>
      </c>
      <c r="C150" s="15">
        <v>1321262.26</v>
      </c>
      <c r="D150" s="15">
        <v>1380420</v>
      </c>
      <c r="E150" s="15">
        <v>1187019.97</v>
      </c>
      <c r="F150" s="15">
        <f t="shared" si="8"/>
        <v>85.989769055794611</v>
      </c>
      <c r="G150" s="15">
        <f t="shared" si="9"/>
        <v>89.839845270385609</v>
      </c>
    </row>
    <row r="151" spans="1:7" s="14" customFormat="1" x14ac:dyDescent="0.25">
      <c r="A151" s="16">
        <v>3812</v>
      </c>
      <c r="B151" s="14" t="s">
        <v>121</v>
      </c>
      <c r="C151" s="15">
        <v>0</v>
      </c>
      <c r="D151" s="15">
        <v>10000</v>
      </c>
      <c r="E151" s="15">
        <v>5100</v>
      </c>
      <c r="F151" s="15">
        <f t="shared" ref="F151:F176" si="10">E151/D151*100</f>
        <v>51</v>
      </c>
      <c r="G151" s="15"/>
    </row>
    <row r="152" spans="1:7" s="11" customFormat="1" x14ac:dyDescent="0.25">
      <c r="A152" s="13">
        <v>382</v>
      </c>
      <c r="B152" s="11" t="s">
        <v>57</v>
      </c>
      <c r="C152" s="12">
        <f>SUM(C153:C154)</f>
        <v>82081.87</v>
      </c>
      <c r="D152" s="12">
        <v>490000</v>
      </c>
      <c r="E152" s="12">
        <f>SUM(E153:E154)</f>
        <v>384903.61</v>
      </c>
      <c r="F152" s="12">
        <f t="shared" si="10"/>
        <v>78.551757142857142</v>
      </c>
      <c r="G152" s="12">
        <f t="shared" si="9"/>
        <v>468.92646329816802</v>
      </c>
    </row>
    <row r="153" spans="1:7" s="14" customFormat="1" x14ac:dyDescent="0.25">
      <c r="A153" s="16">
        <v>3821</v>
      </c>
      <c r="B153" s="14" t="s">
        <v>122</v>
      </c>
      <c r="C153" s="15">
        <v>55707.5</v>
      </c>
      <c r="D153" s="15">
        <v>391000</v>
      </c>
      <c r="E153" s="15">
        <v>284129.11</v>
      </c>
      <c r="F153" s="15">
        <f t="shared" si="10"/>
        <v>72.667291560102299</v>
      </c>
      <c r="G153" s="15">
        <f t="shared" si="9"/>
        <v>510.03744558632144</v>
      </c>
    </row>
    <row r="154" spans="1:7" s="14" customFormat="1" x14ac:dyDescent="0.25">
      <c r="A154" s="16">
        <v>3822</v>
      </c>
      <c r="B154" s="14" t="s">
        <v>123</v>
      </c>
      <c r="C154" s="15">
        <v>26374.37</v>
      </c>
      <c r="D154" s="15">
        <v>99000</v>
      </c>
      <c r="E154" s="15">
        <v>100774.5</v>
      </c>
      <c r="F154" s="15">
        <f t="shared" si="10"/>
        <v>101.79242424242425</v>
      </c>
      <c r="G154" s="15">
        <f t="shared" si="9"/>
        <v>382.09253908245017</v>
      </c>
    </row>
    <row r="155" spans="1:7" s="11" customFormat="1" x14ac:dyDescent="0.25">
      <c r="A155" s="13">
        <v>386</v>
      </c>
      <c r="B155" s="11" t="s">
        <v>124</v>
      </c>
      <c r="C155" s="12">
        <f>C156+C157</f>
        <v>1458740.88</v>
      </c>
      <c r="D155" s="12">
        <v>222500</v>
      </c>
      <c r="E155" s="12">
        <f>SUM(E156)</f>
        <v>200000</v>
      </c>
      <c r="F155" s="12">
        <f t="shared" si="10"/>
        <v>89.887640449438194</v>
      </c>
      <c r="G155" s="12">
        <f t="shared" si="9"/>
        <v>13.710454182925211</v>
      </c>
    </row>
    <row r="156" spans="1:7" s="14" customFormat="1" ht="30" x14ac:dyDescent="0.25">
      <c r="A156" s="16">
        <v>3861</v>
      </c>
      <c r="B156" s="14" t="s">
        <v>125</v>
      </c>
      <c r="C156" s="15">
        <v>1344885.88</v>
      </c>
      <c r="D156" s="15">
        <v>222500</v>
      </c>
      <c r="E156" s="15">
        <v>200000</v>
      </c>
      <c r="F156" s="15">
        <f t="shared" si="10"/>
        <v>89.887640449438194</v>
      </c>
      <c r="G156" s="15">
        <f t="shared" si="9"/>
        <v>14.871150257001734</v>
      </c>
    </row>
    <row r="157" spans="1:7" s="14" customFormat="1" ht="30" x14ac:dyDescent="0.25">
      <c r="A157" s="16">
        <v>3862</v>
      </c>
      <c r="B157" s="14" t="s">
        <v>443</v>
      </c>
      <c r="C157" s="15">
        <v>113855</v>
      </c>
      <c r="D157" s="15"/>
      <c r="E157" s="15"/>
      <c r="F157" s="15"/>
      <c r="G157" s="15">
        <f t="shared" si="9"/>
        <v>0</v>
      </c>
    </row>
    <row r="158" spans="1:7" x14ac:dyDescent="0.25">
      <c r="A158" s="10">
        <v>4</v>
      </c>
      <c r="B158" s="8" t="s">
        <v>126</v>
      </c>
      <c r="C158" s="9">
        <f>C159+C162</f>
        <v>3348820.29</v>
      </c>
      <c r="D158" s="9">
        <v>5309500</v>
      </c>
      <c r="E158" s="9">
        <f>E159+E162</f>
        <v>555112.07000000007</v>
      </c>
      <c r="F158" s="9">
        <f t="shared" si="10"/>
        <v>10.455072417365102</v>
      </c>
      <c r="G158" s="9">
        <f t="shared" si="9"/>
        <v>16.57634694992845</v>
      </c>
    </row>
    <row r="159" spans="1:7" s="11" customFormat="1" x14ac:dyDescent="0.25">
      <c r="A159" s="13">
        <v>41</v>
      </c>
      <c r="B159" s="11" t="s">
        <v>127</v>
      </c>
      <c r="C159" s="12">
        <f>C160</f>
        <v>0</v>
      </c>
      <c r="D159" s="12">
        <v>50000</v>
      </c>
      <c r="E159" s="12">
        <v>0</v>
      </c>
      <c r="F159" s="12">
        <f t="shared" si="10"/>
        <v>0</v>
      </c>
      <c r="G159" s="12"/>
    </row>
    <row r="160" spans="1:7" s="11" customFormat="1" x14ac:dyDescent="0.25">
      <c r="A160" s="13">
        <v>411</v>
      </c>
      <c r="B160" s="11" t="s">
        <v>128</v>
      </c>
      <c r="C160" s="12">
        <f>C161</f>
        <v>0</v>
      </c>
      <c r="D160" s="12">
        <v>50000</v>
      </c>
      <c r="E160" s="12">
        <v>0</v>
      </c>
      <c r="F160" s="12">
        <f t="shared" si="10"/>
        <v>0</v>
      </c>
      <c r="G160" s="12"/>
    </row>
    <row r="161" spans="1:7" s="14" customFormat="1" x14ac:dyDescent="0.25">
      <c r="A161" s="16">
        <v>4111</v>
      </c>
      <c r="B161" s="14" t="s">
        <v>63</v>
      </c>
      <c r="C161" s="15">
        <v>0</v>
      </c>
      <c r="D161" s="15">
        <v>50000</v>
      </c>
      <c r="E161" s="15">
        <v>0</v>
      </c>
      <c r="F161" s="15">
        <f t="shared" si="10"/>
        <v>0</v>
      </c>
      <c r="G161" s="15"/>
    </row>
    <row r="162" spans="1:7" s="11" customFormat="1" x14ac:dyDescent="0.25">
      <c r="A162" s="13">
        <v>42</v>
      </c>
      <c r="B162" s="11" t="s">
        <v>129</v>
      </c>
      <c r="C162" s="12">
        <f>C163+C167+C173+C175</f>
        <v>3348820.29</v>
      </c>
      <c r="D162" s="12">
        <v>5259500</v>
      </c>
      <c r="E162" s="12">
        <f>E163+E167+E175</f>
        <v>555112.07000000007</v>
      </c>
      <c r="F162" s="12">
        <f t="shared" si="10"/>
        <v>10.554464682954654</v>
      </c>
      <c r="G162" s="12">
        <f t="shared" si="9"/>
        <v>16.57634694992845</v>
      </c>
    </row>
    <row r="163" spans="1:7" s="11" customFormat="1" x14ac:dyDescent="0.25">
      <c r="A163" s="13">
        <v>421</v>
      </c>
      <c r="B163" s="11" t="s">
        <v>130</v>
      </c>
      <c r="C163" s="12">
        <f>C164+C165+C166</f>
        <v>2669308.5699999998</v>
      </c>
      <c r="D163" s="12">
        <v>5153000</v>
      </c>
      <c r="E163" s="12">
        <f>SUM(E164:E166)</f>
        <v>480756.2</v>
      </c>
      <c r="F163" s="12">
        <f t="shared" si="10"/>
        <v>9.3296371045992625</v>
      </c>
      <c r="G163" s="12">
        <f t="shared" si="9"/>
        <v>18.010514235901923</v>
      </c>
    </row>
    <row r="164" spans="1:7" s="14" customFormat="1" x14ac:dyDescent="0.25">
      <c r="A164" s="16">
        <v>4212</v>
      </c>
      <c r="B164" s="14" t="s">
        <v>131</v>
      </c>
      <c r="C164" s="15">
        <v>2323098.08</v>
      </c>
      <c r="D164" s="15">
        <v>4500000</v>
      </c>
      <c r="E164" s="15">
        <v>400000</v>
      </c>
      <c r="F164" s="15">
        <f t="shared" si="10"/>
        <v>8.8888888888888893</v>
      </c>
      <c r="G164" s="15">
        <f t="shared" si="9"/>
        <v>17.218386233610936</v>
      </c>
    </row>
    <row r="165" spans="1:7" s="14" customFormat="1" x14ac:dyDescent="0.25">
      <c r="A165" s="16">
        <v>4213</v>
      </c>
      <c r="B165" s="14" t="s">
        <v>132</v>
      </c>
      <c r="C165" s="15">
        <v>5388.61</v>
      </c>
      <c r="D165" s="15">
        <v>565000</v>
      </c>
      <c r="E165" s="15">
        <v>31891.200000000001</v>
      </c>
      <c r="F165" s="15">
        <f t="shared" si="10"/>
        <v>5.6444601769911511</v>
      </c>
      <c r="G165" s="15">
        <f t="shared" si="9"/>
        <v>591.82609244313471</v>
      </c>
    </row>
    <row r="166" spans="1:7" s="14" customFormat="1" x14ac:dyDescent="0.25">
      <c r="A166" s="16">
        <v>4214</v>
      </c>
      <c r="B166" s="14" t="s">
        <v>133</v>
      </c>
      <c r="C166" s="15">
        <v>340821.88</v>
      </c>
      <c r="D166" s="15">
        <v>88000</v>
      </c>
      <c r="E166" s="15">
        <v>48865</v>
      </c>
      <c r="F166" s="15">
        <f t="shared" si="10"/>
        <v>55.528409090909093</v>
      </c>
      <c r="G166" s="15">
        <f t="shared" si="9"/>
        <v>14.33740110816829</v>
      </c>
    </row>
    <row r="167" spans="1:7" s="11" customFormat="1" x14ac:dyDescent="0.25">
      <c r="A167" s="13">
        <v>422</v>
      </c>
      <c r="B167" s="11" t="s">
        <v>134</v>
      </c>
      <c r="C167" s="12">
        <f>SUM(C168:C172)</f>
        <v>579031.72</v>
      </c>
      <c r="D167" s="12">
        <v>96500</v>
      </c>
      <c r="E167" s="12">
        <f>SUM(E168:E172)</f>
        <v>74355.87</v>
      </c>
      <c r="F167" s="12">
        <f t="shared" si="10"/>
        <v>77.052715025906721</v>
      </c>
      <c r="G167" s="12">
        <f t="shared" si="9"/>
        <v>12.84141566544921</v>
      </c>
    </row>
    <row r="168" spans="1:7" s="14" customFormat="1" x14ac:dyDescent="0.25">
      <c r="A168" s="16">
        <v>4221</v>
      </c>
      <c r="B168" s="14" t="s">
        <v>135</v>
      </c>
      <c r="C168" s="15">
        <v>100532.96</v>
      </c>
      <c r="D168" s="15">
        <v>15000</v>
      </c>
      <c r="E168" s="15">
        <v>2956.88</v>
      </c>
      <c r="F168" s="15">
        <f t="shared" si="10"/>
        <v>19.712533333333333</v>
      </c>
      <c r="G168" s="15">
        <f t="shared" si="9"/>
        <v>2.9412045561972908</v>
      </c>
    </row>
    <row r="169" spans="1:7" s="14" customFormat="1" x14ac:dyDescent="0.25">
      <c r="A169" s="16">
        <v>4222</v>
      </c>
      <c r="B169" s="14" t="s">
        <v>444</v>
      </c>
      <c r="C169" s="15">
        <v>8272.75</v>
      </c>
      <c r="D169" s="15"/>
      <c r="E169" s="15"/>
      <c r="F169" s="15"/>
      <c r="G169" s="15">
        <f t="shared" si="9"/>
        <v>0</v>
      </c>
    </row>
    <row r="170" spans="1:7" s="14" customFormat="1" x14ac:dyDescent="0.25">
      <c r="A170" s="16">
        <v>4223</v>
      </c>
      <c r="B170" s="14" t="s">
        <v>136</v>
      </c>
      <c r="C170" s="15">
        <v>12495</v>
      </c>
      <c r="D170" s="15">
        <v>27500</v>
      </c>
      <c r="E170" s="15">
        <v>27400</v>
      </c>
      <c r="F170" s="15">
        <f t="shared" si="10"/>
        <v>99.63636363636364</v>
      </c>
      <c r="G170" s="15">
        <f t="shared" si="9"/>
        <v>219.28771508603438</v>
      </c>
    </row>
    <row r="171" spans="1:7" s="14" customFormat="1" x14ac:dyDescent="0.25">
      <c r="A171" s="16">
        <v>4226</v>
      </c>
      <c r="B171" s="14" t="s">
        <v>137</v>
      </c>
      <c r="C171" s="15">
        <v>0</v>
      </c>
      <c r="D171" s="15">
        <v>8000</v>
      </c>
      <c r="E171" s="15">
        <v>7250</v>
      </c>
      <c r="F171" s="15">
        <f t="shared" si="10"/>
        <v>90.625</v>
      </c>
      <c r="G171" s="15"/>
    </row>
    <row r="172" spans="1:7" s="14" customFormat="1" x14ac:dyDescent="0.25">
      <c r="A172" s="16">
        <v>4227</v>
      </c>
      <c r="B172" s="14" t="s">
        <v>138</v>
      </c>
      <c r="C172" s="15">
        <v>457731.01</v>
      </c>
      <c r="D172" s="15">
        <v>46000</v>
      </c>
      <c r="E172" s="15">
        <v>36748.99</v>
      </c>
      <c r="F172" s="15">
        <f t="shared" si="10"/>
        <v>79.889108695652169</v>
      </c>
      <c r="G172" s="15">
        <f t="shared" si="9"/>
        <v>8.0285122041436505</v>
      </c>
    </row>
    <row r="173" spans="1:7" s="11" customFormat="1" x14ac:dyDescent="0.25">
      <c r="A173" s="13">
        <v>424</v>
      </c>
      <c r="B173" s="11" t="s">
        <v>445</v>
      </c>
      <c r="C173" s="12">
        <f>C174</f>
        <v>80000</v>
      </c>
      <c r="D173" s="12"/>
      <c r="E173" s="12"/>
      <c r="F173" s="12"/>
      <c r="G173" s="12">
        <f t="shared" si="9"/>
        <v>0</v>
      </c>
    </row>
    <row r="174" spans="1:7" s="14" customFormat="1" x14ac:dyDescent="0.25">
      <c r="A174" s="16">
        <v>4241</v>
      </c>
      <c r="B174" s="14" t="s">
        <v>446</v>
      </c>
      <c r="C174" s="15">
        <v>80000</v>
      </c>
      <c r="D174" s="15"/>
      <c r="E174" s="15"/>
      <c r="F174" s="15"/>
      <c r="G174" s="15">
        <f t="shared" si="9"/>
        <v>0</v>
      </c>
    </row>
    <row r="175" spans="1:7" s="11" customFormat="1" x14ac:dyDescent="0.25">
      <c r="A175" s="13">
        <v>426</v>
      </c>
      <c r="B175" s="11" t="s">
        <v>139</v>
      </c>
      <c r="C175" s="12">
        <f>C176</f>
        <v>20480</v>
      </c>
      <c r="D175" s="12">
        <v>10000</v>
      </c>
      <c r="E175" s="12">
        <v>0</v>
      </c>
      <c r="F175" s="12">
        <f t="shared" si="10"/>
        <v>0</v>
      </c>
      <c r="G175" s="12">
        <f t="shared" si="9"/>
        <v>0</v>
      </c>
    </row>
    <row r="176" spans="1:7" s="14" customFormat="1" x14ac:dyDescent="0.25">
      <c r="A176" s="16">
        <v>4262</v>
      </c>
      <c r="B176" s="14" t="s">
        <v>140</v>
      </c>
      <c r="C176" s="15">
        <v>20480</v>
      </c>
      <c r="D176" s="15">
        <v>10000</v>
      </c>
      <c r="E176" s="15">
        <v>0</v>
      </c>
      <c r="F176" s="15">
        <f t="shared" si="10"/>
        <v>0</v>
      </c>
      <c r="G176" s="15">
        <f t="shared" si="9"/>
        <v>0</v>
      </c>
    </row>
    <row r="177" spans="1:7" ht="45" x14ac:dyDescent="0.25">
      <c r="A177" s="6" t="s">
        <v>17</v>
      </c>
      <c r="B177" s="6"/>
      <c r="C177" s="101" t="s">
        <v>428</v>
      </c>
      <c r="D177" s="100" t="s">
        <v>429</v>
      </c>
      <c r="E177" s="100" t="s">
        <v>430</v>
      </c>
      <c r="F177" s="100" t="s">
        <v>2</v>
      </c>
      <c r="G177" s="100" t="s">
        <v>2</v>
      </c>
    </row>
    <row r="178" spans="1:7" x14ac:dyDescent="0.25">
      <c r="A178" s="6" t="s">
        <v>18</v>
      </c>
      <c r="B178" s="6" t="s">
        <v>19</v>
      </c>
      <c r="C178" s="105">
        <v>1</v>
      </c>
      <c r="D178" s="100">
        <v>2</v>
      </c>
      <c r="E178" s="100">
        <v>3</v>
      </c>
      <c r="F178" s="100" t="s">
        <v>431</v>
      </c>
      <c r="G178" s="100" t="s">
        <v>432</v>
      </c>
    </row>
    <row r="179" spans="1:7" x14ac:dyDescent="0.25">
      <c r="A179" s="7" t="s">
        <v>9</v>
      </c>
      <c r="B179" s="7"/>
      <c r="C179" s="17"/>
      <c r="D179" s="7"/>
      <c r="E179" s="7"/>
      <c r="F179" s="7"/>
      <c r="G179" s="7"/>
    </row>
    <row r="180" spans="1:7" x14ac:dyDescent="0.25">
      <c r="A180" s="10">
        <v>8</v>
      </c>
      <c r="B180" s="8" t="s">
        <v>141</v>
      </c>
      <c r="C180" s="9">
        <v>0</v>
      </c>
      <c r="D180" s="9">
        <v>3245000</v>
      </c>
      <c r="E180" s="9">
        <f>E181</f>
        <v>243800</v>
      </c>
      <c r="F180" s="9">
        <f t="shared" ref="F180:F196" si="11">E180/D180*100</f>
        <v>7.5130970724191055</v>
      </c>
      <c r="G180" s="9"/>
    </row>
    <row r="181" spans="1:7" s="11" customFormat="1" x14ac:dyDescent="0.25">
      <c r="A181" s="13">
        <v>84</v>
      </c>
      <c r="B181" s="11" t="s">
        <v>142</v>
      </c>
      <c r="C181" s="12">
        <v>0</v>
      </c>
      <c r="D181" s="12">
        <v>3245000</v>
      </c>
      <c r="E181" s="12">
        <f>E184</f>
        <v>243800</v>
      </c>
      <c r="F181" s="12">
        <f t="shared" si="11"/>
        <v>7.5130970724191055</v>
      </c>
      <c r="G181" s="12"/>
    </row>
    <row r="182" spans="1:7" s="11" customFormat="1" ht="30" x14ac:dyDescent="0.25">
      <c r="A182" s="13">
        <v>842</v>
      </c>
      <c r="B182" s="11" t="s">
        <v>143</v>
      </c>
      <c r="C182" s="12">
        <v>0</v>
      </c>
      <c r="D182" s="12">
        <v>3000000</v>
      </c>
      <c r="E182" s="12">
        <f>E183</f>
        <v>0</v>
      </c>
      <c r="F182" s="12">
        <f t="shared" si="11"/>
        <v>0</v>
      </c>
      <c r="G182" s="12"/>
    </row>
    <row r="183" spans="1:7" s="14" customFormat="1" x14ac:dyDescent="0.25">
      <c r="A183" s="16">
        <v>8422</v>
      </c>
      <c r="B183" s="14" t="s">
        <v>144</v>
      </c>
      <c r="C183" s="15">
        <v>0</v>
      </c>
      <c r="D183" s="15">
        <v>3000000</v>
      </c>
      <c r="E183" s="15">
        <v>0</v>
      </c>
      <c r="F183" s="15">
        <f t="shared" si="11"/>
        <v>0</v>
      </c>
      <c r="G183" s="15"/>
    </row>
    <row r="184" spans="1:7" s="11" customFormat="1" x14ac:dyDescent="0.25">
      <c r="A184" s="13">
        <v>847</v>
      </c>
      <c r="B184" s="11" t="s">
        <v>145</v>
      </c>
      <c r="C184" s="12">
        <v>0</v>
      </c>
      <c r="D184" s="12">
        <v>245000</v>
      </c>
      <c r="E184" s="12">
        <f>E185</f>
        <v>243800</v>
      </c>
      <c r="F184" s="12">
        <f t="shared" si="11"/>
        <v>99.510204081632665</v>
      </c>
      <c r="G184" s="12"/>
    </row>
    <row r="185" spans="1:7" s="14" customFormat="1" x14ac:dyDescent="0.25">
      <c r="A185" s="16">
        <v>8472</v>
      </c>
      <c r="B185" s="14" t="s">
        <v>146</v>
      </c>
      <c r="C185" s="15">
        <v>0</v>
      </c>
      <c r="D185" s="15">
        <v>245000</v>
      </c>
      <c r="E185" s="15">
        <v>243800</v>
      </c>
      <c r="F185" s="15">
        <f t="shared" si="11"/>
        <v>99.510204081632665</v>
      </c>
      <c r="G185" s="15"/>
    </row>
    <row r="186" spans="1:7" x14ac:dyDescent="0.25">
      <c r="A186" s="10">
        <v>5</v>
      </c>
      <c r="B186" s="8" t="s">
        <v>147</v>
      </c>
      <c r="C186" s="9">
        <f>C187</f>
        <v>520000</v>
      </c>
      <c r="D186" s="9">
        <v>300000</v>
      </c>
      <c r="E186" s="9">
        <f>E187</f>
        <v>300000</v>
      </c>
      <c r="F186" s="9">
        <f t="shared" si="11"/>
        <v>100</v>
      </c>
      <c r="G186" s="9">
        <f t="shared" ref="G186:G189" si="12">E186/C186*100</f>
        <v>57.692307692307686</v>
      </c>
    </row>
    <row r="187" spans="1:7" s="11" customFormat="1" x14ac:dyDescent="0.25">
      <c r="A187" s="13">
        <v>53</v>
      </c>
      <c r="B187" s="11" t="s">
        <v>148</v>
      </c>
      <c r="C187" s="12">
        <f>C188</f>
        <v>520000</v>
      </c>
      <c r="D187" s="12">
        <v>300000</v>
      </c>
      <c r="E187" s="12">
        <f>E188</f>
        <v>300000</v>
      </c>
      <c r="F187" s="12">
        <f t="shared" si="11"/>
        <v>100</v>
      </c>
      <c r="G187" s="12">
        <f t="shared" si="12"/>
        <v>57.692307692307686</v>
      </c>
    </row>
    <row r="188" spans="1:7" s="11" customFormat="1" x14ac:dyDescent="0.25">
      <c r="A188" s="13">
        <v>532</v>
      </c>
      <c r="B188" s="11" t="s">
        <v>149</v>
      </c>
      <c r="C188" s="12">
        <f>C189</f>
        <v>520000</v>
      </c>
      <c r="D188" s="12">
        <v>300000</v>
      </c>
      <c r="E188" s="12">
        <f>SUM(E189)</f>
        <v>300000</v>
      </c>
      <c r="F188" s="12">
        <f t="shared" si="11"/>
        <v>100</v>
      </c>
      <c r="G188" s="12">
        <f t="shared" si="12"/>
        <v>57.692307692307686</v>
      </c>
    </row>
    <row r="189" spans="1:7" s="14" customFormat="1" x14ac:dyDescent="0.25">
      <c r="A189" s="16">
        <v>5321</v>
      </c>
      <c r="B189" s="14" t="s">
        <v>149</v>
      </c>
      <c r="C189" s="15">
        <v>520000</v>
      </c>
      <c r="D189" s="15">
        <v>300000</v>
      </c>
      <c r="E189" s="15">
        <v>300000</v>
      </c>
      <c r="F189" s="15">
        <f t="shared" si="11"/>
        <v>100</v>
      </c>
      <c r="G189" s="15">
        <f t="shared" si="12"/>
        <v>57.692307692307686</v>
      </c>
    </row>
    <row r="192" spans="1:7" x14ac:dyDescent="0.25">
      <c r="A192" s="7" t="s">
        <v>150</v>
      </c>
      <c r="B192" s="7"/>
      <c r="C192" s="17"/>
      <c r="D192" s="7"/>
      <c r="E192" s="7"/>
      <c r="F192" s="7"/>
      <c r="G192" s="7"/>
    </row>
    <row r="193" spans="1:7" x14ac:dyDescent="0.25">
      <c r="A193" s="10">
        <v>9</v>
      </c>
      <c r="B193" s="8" t="s">
        <v>151</v>
      </c>
      <c r="C193" s="9">
        <f>C194</f>
        <v>2431165.4300000002</v>
      </c>
      <c r="D193" s="9">
        <v>1747629.6</v>
      </c>
      <c r="E193" s="9">
        <f>E194</f>
        <v>1747629.6</v>
      </c>
      <c r="F193" s="9">
        <f t="shared" si="11"/>
        <v>100</v>
      </c>
      <c r="G193" s="9">
        <f t="shared" ref="G193:G196" si="13">E193/C193*100</f>
        <v>71.884437744740396</v>
      </c>
    </row>
    <row r="194" spans="1:7" s="11" customFormat="1" x14ac:dyDescent="0.25">
      <c r="A194" s="13">
        <v>92</v>
      </c>
      <c r="B194" s="11" t="s">
        <v>152</v>
      </c>
      <c r="C194" s="12">
        <f>C195</f>
        <v>2431165.4300000002</v>
      </c>
      <c r="D194" s="12">
        <v>1747629.6</v>
      </c>
      <c r="E194" s="12">
        <f>E195</f>
        <v>1747629.6</v>
      </c>
      <c r="F194" s="12">
        <f t="shared" si="11"/>
        <v>100</v>
      </c>
      <c r="G194" s="12">
        <f t="shared" si="13"/>
        <v>71.884437744740396</v>
      </c>
    </row>
    <row r="195" spans="1:7" s="11" customFormat="1" x14ac:dyDescent="0.25">
      <c r="A195" s="13">
        <v>922</v>
      </c>
      <c r="B195" s="11" t="s">
        <v>153</v>
      </c>
      <c r="C195" s="12">
        <f>C196</f>
        <v>2431165.4300000002</v>
      </c>
      <c r="D195" s="12">
        <v>1747629.6</v>
      </c>
      <c r="E195" s="12">
        <f>E196</f>
        <v>1747629.6</v>
      </c>
      <c r="F195" s="12">
        <f t="shared" si="11"/>
        <v>100</v>
      </c>
      <c r="G195" s="12">
        <f t="shared" si="13"/>
        <v>71.884437744740396</v>
      </c>
    </row>
    <row r="196" spans="1:7" s="14" customFormat="1" x14ac:dyDescent="0.25">
      <c r="A196" s="16">
        <v>9221</v>
      </c>
      <c r="B196" s="14" t="s">
        <v>154</v>
      </c>
      <c r="C196" s="15">
        <v>2431165.4300000002</v>
      </c>
      <c r="D196" s="15">
        <v>1747629.6</v>
      </c>
      <c r="E196" s="15">
        <v>1747629.6</v>
      </c>
      <c r="F196" s="15">
        <f t="shared" si="11"/>
        <v>100</v>
      </c>
      <c r="G196" s="15">
        <f t="shared" si="13"/>
        <v>71.884437744740396</v>
      </c>
    </row>
  </sheetData>
  <pageMargins left="0.7" right="0.7" top="0.75" bottom="0.75" header="0.3" footer="0.3"/>
  <pageSetup paperSize="9" scale="80" fitToHeight="0" orientation="landscape" r:id="rId1"/>
  <headerFooter>
    <oddFooter>&amp;CGODIŠNJI IZVJEŠTAJ O IZVRŠENJU PRORAČUNA 
OPĆINE KNEŽEVI VINOGRADI ZA 2016.GODINU&amp;R&amp;P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41"/>
  <sheetViews>
    <sheetView zoomScaleNormal="100" workbookViewId="0">
      <selection activeCell="K13" sqref="K13"/>
    </sheetView>
  </sheetViews>
  <sheetFormatPr defaultRowHeight="15" x14ac:dyDescent="0.25"/>
  <cols>
    <col min="2" max="2" width="45.85546875" customWidth="1"/>
    <col min="3" max="4" width="14.28515625" customWidth="1"/>
    <col min="5" max="5" width="12.5703125" style="37" customWidth="1"/>
  </cols>
  <sheetData>
    <row r="1" spans="1:5" x14ac:dyDescent="0.25">
      <c r="A1" s="1"/>
    </row>
    <row r="2" spans="1:5" ht="26.25" x14ac:dyDescent="0.4">
      <c r="A2" s="2" t="s">
        <v>424</v>
      </c>
    </row>
    <row r="3" spans="1:5" ht="26.25" x14ac:dyDescent="0.4">
      <c r="A3" s="2" t="s">
        <v>425</v>
      </c>
    </row>
    <row r="4" spans="1:5" ht="26.25" x14ac:dyDescent="0.4">
      <c r="A4" s="2"/>
    </row>
    <row r="5" spans="1:5" ht="21" x14ac:dyDescent="0.35">
      <c r="A5" s="3" t="s">
        <v>423</v>
      </c>
    </row>
    <row r="7" spans="1:5" s="19" customFormat="1" x14ac:dyDescent="0.25">
      <c r="A7" s="18" t="s">
        <v>17</v>
      </c>
      <c r="B7" s="18"/>
      <c r="C7" s="18" t="s">
        <v>427</v>
      </c>
      <c r="D7" s="18"/>
      <c r="E7" s="38"/>
    </row>
    <row r="8" spans="1:5" s="19" customFormat="1" x14ac:dyDescent="0.25">
      <c r="A8" s="18" t="s">
        <v>18</v>
      </c>
      <c r="B8" s="18" t="s">
        <v>155</v>
      </c>
      <c r="C8" s="18" t="s">
        <v>426</v>
      </c>
      <c r="D8" s="18" t="s">
        <v>1</v>
      </c>
      <c r="E8" s="38" t="s">
        <v>156</v>
      </c>
    </row>
    <row r="9" spans="1:5" s="19" customFormat="1" x14ac:dyDescent="0.25">
      <c r="A9" s="20" t="s">
        <v>157</v>
      </c>
      <c r="B9" s="20"/>
      <c r="C9" s="21">
        <v>18728448.600000001</v>
      </c>
      <c r="D9" s="21">
        <v>11965905.07</v>
      </c>
      <c r="E9" s="39">
        <f>D9/C9</f>
        <v>0.63891597887077523</v>
      </c>
    </row>
    <row r="10" spans="1:5" s="19" customFormat="1" x14ac:dyDescent="0.25">
      <c r="A10" s="22" t="s">
        <v>158</v>
      </c>
      <c r="B10" s="22"/>
      <c r="C10" s="23">
        <v>268720</v>
      </c>
      <c r="D10" s="23">
        <v>238180.92</v>
      </c>
      <c r="E10" s="40">
        <f t="shared" ref="E10:E73" si="0">D10/C10</f>
        <v>0.88635352783566546</v>
      </c>
    </row>
    <row r="11" spans="1:5" s="19" customFormat="1" x14ac:dyDescent="0.25">
      <c r="A11" s="24" t="s">
        <v>159</v>
      </c>
      <c r="B11" s="24"/>
      <c r="C11" s="25">
        <v>73720</v>
      </c>
      <c r="D11" s="25">
        <v>62905.72</v>
      </c>
      <c r="E11" s="41">
        <f t="shared" si="0"/>
        <v>0.85330602278893108</v>
      </c>
    </row>
    <row r="12" spans="1:5" s="19" customFormat="1" x14ac:dyDescent="0.25">
      <c r="A12" s="26" t="s">
        <v>160</v>
      </c>
      <c r="B12" s="26"/>
      <c r="C12" s="27">
        <v>63720</v>
      </c>
      <c r="D12" s="27">
        <v>62905.72</v>
      </c>
      <c r="E12" s="42">
        <f t="shared" si="0"/>
        <v>0.98722096672944137</v>
      </c>
    </row>
    <row r="13" spans="1:5" s="19" customFormat="1" x14ac:dyDescent="0.25">
      <c r="A13" s="28" t="s">
        <v>161</v>
      </c>
      <c r="B13" s="28"/>
      <c r="C13" s="29">
        <v>61000</v>
      </c>
      <c r="D13" s="29">
        <v>60185.72</v>
      </c>
      <c r="E13" s="43">
        <f t="shared" si="0"/>
        <v>0.9866511475409836</v>
      </c>
    </row>
    <row r="14" spans="1:5" s="19" customFormat="1" ht="30" x14ac:dyDescent="0.25">
      <c r="A14" s="30">
        <v>3291</v>
      </c>
      <c r="B14" s="31" t="s">
        <v>97</v>
      </c>
      <c r="C14" s="32">
        <v>56000</v>
      </c>
      <c r="D14" s="32">
        <v>56026.63</v>
      </c>
      <c r="E14" s="44">
        <f t="shared" si="0"/>
        <v>1.0004755357142856</v>
      </c>
    </row>
    <row r="15" spans="1:5" s="19" customFormat="1" x14ac:dyDescent="0.25">
      <c r="A15" s="30">
        <v>3293</v>
      </c>
      <c r="B15" s="31" t="s">
        <v>99</v>
      </c>
      <c r="C15" s="32">
        <v>5000</v>
      </c>
      <c r="D15" s="32">
        <v>4159.09</v>
      </c>
      <c r="E15" s="44">
        <f t="shared" si="0"/>
        <v>0.83181800000000006</v>
      </c>
    </row>
    <row r="16" spans="1:5" s="19" customFormat="1" x14ac:dyDescent="0.25">
      <c r="A16" s="28" t="s">
        <v>162</v>
      </c>
      <c r="B16" s="28"/>
      <c r="C16" s="29">
        <v>2720</v>
      </c>
      <c r="D16" s="29">
        <v>2720</v>
      </c>
      <c r="E16" s="43">
        <f t="shared" si="0"/>
        <v>1</v>
      </c>
    </row>
    <row r="17" spans="1:5" s="19" customFormat="1" x14ac:dyDescent="0.25">
      <c r="A17" s="30">
        <v>3811</v>
      </c>
      <c r="B17" s="31" t="s">
        <v>120</v>
      </c>
      <c r="C17" s="32">
        <v>2720</v>
      </c>
      <c r="D17" s="32">
        <v>2720</v>
      </c>
      <c r="E17" s="44">
        <f t="shared" si="0"/>
        <v>1</v>
      </c>
    </row>
    <row r="18" spans="1:5" s="19" customFormat="1" x14ac:dyDescent="0.25">
      <c r="A18" s="26" t="s">
        <v>163</v>
      </c>
      <c r="B18" s="26"/>
      <c r="C18" s="27">
        <v>10000</v>
      </c>
      <c r="D18" s="27">
        <v>0</v>
      </c>
      <c r="E18" s="42">
        <f t="shared" si="0"/>
        <v>0</v>
      </c>
    </row>
    <row r="19" spans="1:5" s="19" customFormat="1" x14ac:dyDescent="0.25">
      <c r="A19" s="28" t="s">
        <v>164</v>
      </c>
      <c r="B19" s="28"/>
      <c r="C19" s="29">
        <v>10000</v>
      </c>
      <c r="D19" s="29">
        <v>0</v>
      </c>
      <c r="E19" s="43">
        <f t="shared" si="0"/>
        <v>0</v>
      </c>
    </row>
    <row r="20" spans="1:5" s="19" customFormat="1" x14ac:dyDescent="0.25">
      <c r="A20" s="30">
        <v>3239</v>
      </c>
      <c r="B20" s="31" t="s">
        <v>95</v>
      </c>
      <c r="C20" s="32">
        <v>10000</v>
      </c>
      <c r="D20" s="32">
        <v>0</v>
      </c>
      <c r="E20" s="44">
        <f t="shared" si="0"/>
        <v>0</v>
      </c>
    </row>
    <row r="21" spans="1:5" s="19" customFormat="1" x14ac:dyDescent="0.25">
      <c r="A21" s="24" t="s">
        <v>165</v>
      </c>
      <c r="B21" s="24"/>
      <c r="C21" s="25">
        <v>37500</v>
      </c>
      <c r="D21" s="25">
        <v>38865.85</v>
      </c>
      <c r="E21" s="41">
        <f t="shared" si="0"/>
        <v>1.0364226666666667</v>
      </c>
    </row>
    <row r="22" spans="1:5" s="19" customFormat="1" x14ac:dyDescent="0.25">
      <c r="A22" s="26" t="s">
        <v>160</v>
      </c>
      <c r="B22" s="26"/>
      <c r="C22" s="27">
        <v>37500</v>
      </c>
      <c r="D22" s="27">
        <v>38865.85</v>
      </c>
      <c r="E22" s="42">
        <f t="shared" si="0"/>
        <v>1.0364226666666667</v>
      </c>
    </row>
    <row r="23" spans="1:5" s="19" customFormat="1" x14ac:dyDescent="0.25">
      <c r="A23" s="28" t="s">
        <v>166</v>
      </c>
      <c r="B23" s="28"/>
      <c r="C23" s="29">
        <v>4000</v>
      </c>
      <c r="D23" s="29">
        <v>4037.45</v>
      </c>
      <c r="E23" s="43">
        <f t="shared" si="0"/>
        <v>1.0093624999999999</v>
      </c>
    </row>
    <row r="24" spans="1:5" s="19" customFormat="1" x14ac:dyDescent="0.25">
      <c r="A24" s="30">
        <v>3221</v>
      </c>
      <c r="B24" s="31" t="s">
        <v>82</v>
      </c>
      <c r="C24" s="32">
        <v>0</v>
      </c>
      <c r="D24" s="32">
        <v>0</v>
      </c>
      <c r="E24" s="44"/>
    </row>
    <row r="25" spans="1:5" s="19" customFormat="1" x14ac:dyDescent="0.25">
      <c r="A25" s="30">
        <v>3299</v>
      </c>
      <c r="B25" s="31" t="s">
        <v>96</v>
      </c>
      <c r="C25" s="32">
        <v>4000</v>
      </c>
      <c r="D25" s="32">
        <v>4037.45</v>
      </c>
      <c r="E25" s="44">
        <f t="shared" si="0"/>
        <v>1.0093624999999999</v>
      </c>
    </row>
    <row r="26" spans="1:5" s="19" customFormat="1" x14ac:dyDescent="0.25">
      <c r="A26" s="28" t="s">
        <v>167</v>
      </c>
      <c r="B26" s="28"/>
      <c r="C26" s="29">
        <v>6000</v>
      </c>
      <c r="D26" s="29">
        <v>5936.26</v>
      </c>
      <c r="E26" s="43">
        <f t="shared" si="0"/>
        <v>0.98937666666666668</v>
      </c>
    </row>
    <row r="27" spans="1:5" s="19" customFormat="1" x14ac:dyDescent="0.25">
      <c r="A27" s="30">
        <v>3299</v>
      </c>
      <c r="B27" s="31" t="s">
        <v>96</v>
      </c>
      <c r="C27" s="32">
        <v>6000</v>
      </c>
      <c r="D27" s="32">
        <v>5936.26</v>
      </c>
      <c r="E27" s="44">
        <f t="shared" si="0"/>
        <v>0.98937666666666668</v>
      </c>
    </row>
    <row r="28" spans="1:5" s="19" customFormat="1" x14ac:dyDescent="0.25">
      <c r="A28" s="28" t="s">
        <v>168</v>
      </c>
      <c r="B28" s="28"/>
      <c r="C28" s="29">
        <v>27500</v>
      </c>
      <c r="D28" s="29">
        <v>28892.14</v>
      </c>
      <c r="E28" s="43">
        <f t="shared" si="0"/>
        <v>1.0506232727272726</v>
      </c>
    </row>
    <row r="29" spans="1:5" s="19" customFormat="1" x14ac:dyDescent="0.25">
      <c r="A29" s="30">
        <v>3223</v>
      </c>
      <c r="B29" s="31" t="s">
        <v>84</v>
      </c>
      <c r="C29" s="32">
        <v>22500</v>
      </c>
      <c r="D29" s="32">
        <v>23868.37</v>
      </c>
      <c r="E29" s="44">
        <f t="shared" si="0"/>
        <v>1.0608164444444443</v>
      </c>
    </row>
    <row r="30" spans="1:5" s="19" customFormat="1" x14ac:dyDescent="0.25">
      <c r="A30" s="30">
        <v>3234</v>
      </c>
      <c r="B30" s="31" t="s">
        <v>90</v>
      </c>
      <c r="C30" s="32">
        <v>5000</v>
      </c>
      <c r="D30" s="32">
        <v>5023.7700000000004</v>
      </c>
      <c r="E30" s="44">
        <f t="shared" si="0"/>
        <v>1.0047540000000001</v>
      </c>
    </row>
    <row r="31" spans="1:5" s="19" customFormat="1" x14ac:dyDescent="0.25">
      <c r="A31" s="24" t="s">
        <v>169</v>
      </c>
      <c r="B31" s="24"/>
      <c r="C31" s="25">
        <v>27800</v>
      </c>
      <c r="D31" s="25">
        <v>26626.06</v>
      </c>
      <c r="E31" s="41">
        <f t="shared" si="0"/>
        <v>0.95777194244604325</v>
      </c>
    </row>
    <row r="32" spans="1:5" s="19" customFormat="1" x14ac:dyDescent="0.25">
      <c r="A32" s="26" t="s">
        <v>160</v>
      </c>
      <c r="B32" s="26"/>
      <c r="C32" s="27">
        <v>27800</v>
      </c>
      <c r="D32" s="27">
        <v>26626.06</v>
      </c>
      <c r="E32" s="42">
        <f t="shared" si="0"/>
        <v>0.95777194244604325</v>
      </c>
    </row>
    <row r="33" spans="1:5" s="19" customFormat="1" x14ac:dyDescent="0.25">
      <c r="A33" s="28" t="s">
        <v>170</v>
      </c>
      <c r="B33" s="28"/>
      <c r="C33" s="29">
        <v>5000</v>
      </c>
      <c r="D33" s="29">
        <v>5000</v>
      </c>
      <c r="E33" s="43">
        <f t="shared" si="0"/>
        <v>1</v>
      </c>
    </row>
    <row r="34" spans="1:5" s="19" customFormat="1" x14ac:dyDescent="0.25">
      <c r="A34" s="30">
        <v>3221</v>
      </c>
      <c r="B34" s="31" t="s">
        <v>82</v>
      </c>
      <c r="C34" s="32">
        <v>0</v>
      </c>
      <c r="D34" s="32">
        <v>0</v>
      </c>
      <c r="E34" s="44"/>
    </row>
    <row r="35" spans="1:5" s="19" customFormat="1" x14ac:dyDescent="0.25">
      <c r="A35" s="30">
        <v>3233</v>
      </c>
      <c r="B35" s="31" t="s">
        <v>89</v>
      </c>
      <c r="C35" s="32">
        <v>0</v>
      </c>
      <c r="D35" s="32">
        <v>0</v>
      </c>
      <c r="E35" s="44"/>
    </row>
    <row r="36" spans="1:5" s="19" customFormat="1" x14ac:dyDescent="0.25">
      <c r="A36" s="30">
        <v>3237</v>
      </c>
      <c r="B36" s="31" t="s">
        <v>93</v>
      </c>
      <c r="C36" s="32">
        <v>5000</v>
      </c>
      <c r="D36" s="32">
        <v>5000</v>
      </c>
      <c r="E36" s="44">
        <f t="shared" si="0"/>
        <v>1</v>
      </c>
    </row>
    <row r="37" spans="1:5" s="19" customFormat="1" x14ac:dyDescent="0.25">
      <c r="A37" s="28" t="s">
        <v>167</v>
      </c>
      <c r="B37" s="28"/>
      <c r="C37" s="29">
        <v>3000</v>
      </c>
      <c r="D37" s="29">
        <v>2942.55</v>
      </c>
      <c r="E37" s="43">
        <f t="shared" si="0"/>
        <v>0.98085000000000011</v>
      </c>
    </row>
    <row r="38" spans="1:5" s="19" customFormat="1" x14ac:dyDescent="0.25">
      <c r="A38" s="30">
        <v>3299</v>
      </c>
      <c r="B38" s="31" t="s">
        <v>96</v>
      </c>
      <c r="C38" s="32">
        <v>3000</v>
      </c>
      <c r="D38" s="32">
        <v>2942.55</v>
      </c>
      <c r="E38" s="44">
        <f t="shared" si="0"/>
        <v>0.98085000000000011</v>
      </c>
    </row>
    <row r="39" spans="1:5" s="19" customFormat="1" x14ac:dyDescent="0.25">
      <c r="A39" s="28" t="s">
        <v>168</v>
      </c>
      <c r="B39" s="28"/>
      <c r="C39" s="29">
        <v>19800</v>
      </c>
      <c r="D39" s="29">
        <v>18683.509999999998</v>
      </c>
      <c r="E39" s="43">
        <f t="shared" si="0"/>
        <v>0.94361161616161604</v>
      </c>
    </row>
    <row r="40" spans="1:5" s="19" customFormat="1" x14ac:dyDescent="0.25">
      <c r="A40" s="30">
        <v>3223</v>
      </c>
      <c r="B40" s="31" t="s">
        <v>84</v>
      </c>
      <c r="C40" s="32">
        <v>16000</v>
      </c>
      <c r="D40" s="32">
        <v>15504.23</v>
      </c>
      <c r="E40" s="44">
        <f t="shared" si="0"/>
        <v>0.96901437499999998</v>
      </c>
    </row>
    <row r="41" spans="1:5" s="19" customFormat="1" x14ac:dyDescent="0.25">
      <c r="A41" s="30">
        <v>3234</v>
      </c>
      <c r="B41" s="31" t="s">
        <v>90</v>
      </c>
      <c r="C41" s="32">
        <v>3300</v>
      </c>
      <c r="D41" s="32">
        <v>3179.28</v>
      </c>
      <c r="E41" s="44">
        <f t="shared" si="0"/>
        <v>0.96341818181818184</v>
      </c>
    </row>
    <row r="42" spans="1:5" s="19" customFormat="1" x14ac:dyDescent="0.25">
      <c r="A42" s="30">
        <v>3237</v>
      </c>
      <c r="B42" s="31" t="s">
        <v>93</v>
      </c>
      <c r="C42" s="32">
        <v>500</v>
      </c>
      <c r="D42" s="32">
        <v>0</v>
      </c>
      <c r="E42" s="44">
        <f t="shared" si="0"/>
        <v>0</v>
      </c>
    </row>
    <row r="43" spans="1:5" s="19" customFormat="1" x14ac:dyDescent="0.25">
      <c r="A43" s="24" t="s">
        <v>171</v>
      </c>
      <c r="B43" s="24"/>
      <c r="C43" s="25">
        <v>22950</v>
      </c>
      <c r="D43" s="25">
        <v>20115.41</v>
      </c>
      <c r="E43" s="41">
        <f t="shared" si="0"/>
        <v>0.87648845315904134</v>
      </c>
    </row>
    <row r="44" spans="1:5" s="19" customFormat="1" x14ac:dyDescent="0.25">
      <c r="A44" s="26" t="s">
        <v>160</v>
      </c>
      <c r="B44" s="26"/>
      <c r="C44" s="27">
        <v>22950</v>
      </c>
      <c r="D44" s="27">
        <v>20115.41</v>
      </c>
      <c r="E44" s="42">
        <f t="shared" si="0"/>
        <v>0.87648845315904134</v>
      </c>
    </row>
    <row r="45" spans="1:5" s="19" customFormat="1" x14ac:dyDescent="0.25">
      <c r="A45" s="28" t="s">
        <v>172</v>
      </c>
      <c r="B45" s="28"/>
      <c r="C45" s="29">
        <v>1000</v>
      </c>
      <c r="D45" s="29">
        <v>1338.2</v>
      </c>
      <c r="E45" s="43">
        <f t="shared" si="0"/>
        <v>1.3382000000000001</v>
      </c>
    </row>
    <row r="46" spans="1:5" s="19" customFormat="1" x14ac:dyDescent="0.25">
      <c r="A46" s="30">
        <v>3221</v>
      </c>
      <c r="B46" s="31" t="s">
        <v>82</v>
      </c>
      <c r="C46" s="32">
        <v>1000</v>
      </c>
      <c r="D46" s="32">
        <v>1338.2</v>
      </c>
      <c r="E46" s="44">
        <f t="shared" si="0"/>
        <v>1.3382000000000001</v>
      </c>
    </row>
    <row r="47" spans="1:5" s="19" customFormat="1" x14ac:dyDescent="0.25">
      <c r="A47" s="28" t="s">
        <v>167</v>
      </c>
      <c r="B47" s="28"/>
      <c r="C47" s="29">
        <v>7000</v>
      </c>
      <c r="D47" s="29">
        <v>6628.8</v>
      </c>
      <c r="E47" s="43">
        <f t="shared" si="0"/>
        <v>0.94697142857142858</v>
      </c>
    </row>
    <row r="48" spans="1:5" s="19" customFormat="1" x14ac:dyDescent="0.25">
      <c r="A48" s="30">
        <v>3299</v>
      </c>
      <c r="B48" s="31" t="s">
        <v>96</v>
      </c>
      <c r="C48" s="32">
        <v>7000</v>
      </c>
      <c r="D48" s="32">
        <v>6628.8</v>
      </c>
      <c r="E48" s="44">
        <f t="shared" si="0"/>
        <v>0.94697142857142858</v>
      </c>
    </row>
    <row r="49" spans="1:5" s="19" customFormat="1" x14ac:dyDescent="0.25">
      <c r="A49" s="28" t="s">
        <v>168</v>
      </c>
      <c r="B49" s="28"/>
      <c r="C49" s="29">
        <v>14950</v>
      </c>
      <c r="D49" s="29">
        <v>12148.41</v>
      </c>
      <c r="E49" s="43">
        <f t="shared" si="0"/>
        <v>0.81260267558528432</v>
      </c>
    </row>
    <row r="50" spans="1:5" s="19" customFormat="1" x14ac:dyDescent="0.25">
      <c r="A50" s="30">
        <v>3223</v>
      </c>
      <c r="B50" s="31" t="s">
        <v>84</v>
      </c>
      <c r="C50" s="32">
        <v>10300</v>
      </c>
      <c r="D50" s="32">
        <v>7528.09</v>
      </c>
      <c r="E50" s="44">
        <f t="shared" si="0"/>
        <v>0.73088252427184464</v>
      </c>
    </row>
    <row r="51" spans="1:5" s="19" customFormat="1" x14ac:dyDescent="0.25">
      <c r="A51" s="30">
        <v>3234</v>
      </c>
      <c r="B51" s="31" t="s">
        <v>90</v>
      </c>
      <c r="C51" s="32">
        <v>4650</v>
      </c>
      <c r="D51" s="32">
        <v>4620.32</v>
      </c>
      <c r="E51" s="44">
        <f t="shared" si="0"/>
        <v>0.99361720430107525</v>
      </c>
    </row>
    <row r="52" spans="1:5" s="19" customFormat="1" x14ac:dyDescent="0.25">
      <c r="A52" s="24" t="s">
        <v>173</v>
      </c>
      <c r="B52" s="24"/>
      <c r="C52" s="25">
        <v>19150</v>
      </c>
      <c r="D52" s="25">
        <v>12697.08</v>
      </c>
      <c r="E52" s="41">
        <f t="shared" si="0"/>
        <v>0.6630328981723238</v>
      </c>
    </row>
    <row r="53" spans="1:5" s="19" customFormat="1" x14ac:dyDescent="0.25">
      <c r="A53" s="26" t="s">
        <v>160</v>
      </c>
      <c r="B53" s="26"/>
      <c r="C53" s="27">
        <v>19150</v>
      </c>
      <c r="D53" s="27">
        <v>12697.08</v>
      </c>
      <c r="E53" s="42">
        <f t="shared" si="0"/>
        <v>0.6630328981723238</v>
      </c>
    </row>
    <row r="54" spans="1:5" s="19" customFormat="1" x14ac:dyDescent="0.25">
      <c r="A54" s="28" t="s">
        <v>174</v>
      </c>
      <c r="B54" s="28"/>
      <c r="C54" s="29">
        <v>1000</v>
      </c>
      <c r="D54" s="29">
        <v>0</v>
      </c>
      <c r="E54" s="43">
        <f t="shared" si="0"/>
        <v>0</v>
      </c>
    </row>
    <row r="55" spans="1:5" s="19" customFormat="1" x14ac:dyDescent="0.25">
      <c r="A55" s="30">
        <v>3221</v>
      </c>
      <c r="B55" s="31" t="s">
        <v>82</v>
      </c>
      <c r="C55" s="32">
        <v>1000</v>
      </c>
      <c r="D55" s="32">
        <v>0</v>
      </c>
      <c r="E55" s="44">
        <f t="shared" si="0"/>
        <v>0</v>
      </c>
    </row>
    <row r="56" spans="1:5" s="19" customFormat="1" x14ac:dyDescent="0.25">
      <c r="A56" s="28" t="s">
        <v>167</v>
      </c>
      <c r="B56" s="28"/>
      <c r="C56" s="29">
        <v>4000</v>
      </c>
      <c r="D56" s="29">
        <v>3948.01</v>
      </c>
      <c r="E56" s="43">
        <f t="shared" si="0"/>
        <v>0.9870025</v>
      </c>
    </row>
    <row r="57" spans="1:5" s="19" customFormat="1" x14ac:dyDescent="0.25">
      <c r="A57" s="30">
        <v>3299</v>
      </c>
      <c r="B57" s="31" t="s">
        <v>96</v>
      </c>
      <c r="C57" s="32">
        <v>4000</v>
      </c>
      <c r="D57" s="32">
        <v>3948.01</v>
      </c>
      <c r="E57" s="44">
        <f t="shared" si="0"/>
        <v>0.9870025</v>
      </c>
    </row>
    <row r="58" spans="1:5" s="19" customFormat="1" x14ac:dyDescent="0.25">
      <c r="A58" s="28" t="s">
        <v>168</v>
      </c>
      <c r="B58" s="28"/>
      <c r="C58" s="29">
        <v>14150</v>
      </c>
      <c r="D58" s="29">
        <v>8749.07</v>
      </c>
      <c r="E58" s="43">
        <f t="shared" si="0"/>
        <v>0.61830883392226144</v>
      </c>
    </row>
    <row r="59" spans="1:5" s="19" customFormat="1" x14ac:dyDescent="0.25">
      <c r="A59" s="30">
        <v>3223</v>
      </c>
      <c r="B59" s="31" t="s">
        <v>84</v>
      </c>
      <c r="C59" s="32">
        <v>11000</v>
      </c>
      <c r="D59" s="32">
        <v>5663.87</v>
      </c>
      <c r="E59" s="44">
        <f t="shared" si="0"/>
        <v>0.5148972727272727</v>
      </c>
    </row>
    <row r="60" spans="1:5" s="19" customFormat="1" x14ac:dyDescent="0.25">
      <c r="A60" s="30">
        <v>3234</v>
      </c>
      <c r="B60" s="31" t="s">
        <v>90</v>
      </c>
      <c r="C60" s="32">
        <v>3150</v>
      </c>
      <c r="D60" s="32">
        <v>3085.2</v>
      </c>
      <c r="E60" s="44">
        <f t="shared" si="0"/>
        <v>0.97942857142857143</v>
      </c>
    </row>
    <row r="61" spans="1:5" s="19" customFormat="1" x14ac:dyDescent="0.25">
      <c r="A61" s="24" t="s">
        <v>175</v>
      </c>
      <c r="B61" s="24"/>
      <c r="C61" s="25">
        <v>24300</v>
      </c>
      <c r="D61" s="25">
        <v>21454.45</v>
      </c>
      <c r="E61" s="41">
        <f t="shared" si="0"/>
        <v>0.88289917695473252</v>
      </c>
    </row>
    <row r="62" spans="1:5" s="19" customFormat="1" x14ac:dyDescent="0.25">
      <c r="A62" s="26" t="s">
        <v>160</v>
      </c>
      <c r="B62" s="26"/>
      <c r="C62" s="27">
        <v>24300</v>
      </c>
      <c r="D62" s="27">
        <v>21454.45</v>
      </c>
      <c r="E62" s="42">
        <f t="shared" si="0"/>
        <v>0.88289917695473252</v>
      </c>
    </row>
    <row r="63" spans="1:5" s="19" customFormat="1" x14ac:dyDescent="0.25">
      <c r="A63" s="28" t="s">
        <v>167</v>
      </c>
      <c r="B63" s="28"/>
      <c r="C63" s="29">
        <v>3000</v>
      </c>
      <c r="D63" s="29">
        <v>3068.23</v>
      </c>
      <c r="E63" s="43">
        <f t="shared" si="0"/>
        <v>1.0227433333333333</v>
      </c>
    </row>
    <row r="64" spans="1:5" s="19" customFormat="1" x14ac:dyDescent="0.25">
      <c r="A64" s="30">
        <v>3299</v>
      </c>
      <c r="B64" s="31" t="s">
        <v>96</v>
      </c>
      <c r="C64" s="32">
        <v>3000</v>
      </c>
      <c r="D64" s="32">
        <v>3068.23</v>
      </c>
      <c r="E64" s="44">
        <f t="shared" si="0"/>
        <v>1.0227433333333333</v>
      </c>
    </row>
    <row r="65" spans="1:5" s="19" customFormat="1" x14ac:dyDescent="0.25">
      <c r="A65" s="28" t="s">
        <v>168</v>
      </c>
      <c r="B65" s="28"/>
      <c r="C65" s="29">
        <v>21300</v>
      </c>
      <c r="D65" s="29">
        <v>18386.22</v>
      </c>
      <c r="E65" s="43">
        <f t="shared" si="0"/>
        <v>0.86320281690140854</v>
      </c>
    </row>
    <row r="66" spans="1:5" s="19" customFormat="1" x14ac:dyDescent="0.25">
      <c r="A66" s="30">
        <v>3223</v>
      </c>
      <c r="B66" s="31" t="s">
        <v>84</v>
      </c>
      <c r="C66" s="32">
        <v>14000</v>
      </c>
      <c r="D66" s="32">
        <v>10995.86</v>
      </c>
      <c r="E66" s="44">
        <f t="shared" si="0"/>
        <v>0.78541857142857152</v>
      </c>
    </row>
    <row r="67" spans="1:5" s="19" customFormat="1" x14ac:dyDescent="0.25">
      <c r="A67" s="30">
        <v>3234</v>
      </c>
      <c r="B67" s="31" t="s">
        <v>90</v>
      </c>
      <c r="C67" s="32">
        <v>4800</v>
      </c>
      <c r="D67" s="32">
        <v>4646.4399999999996</v>
      </c>
      <c r="E67" s="44">
        <f t="shared" si="0"/>
        <v>0.96800833333333325</v>
      </c>
    </row>
    <row r="68" spans="1:5" s="19" customFormat="1" x14ac:dyDescent="0.25">
      <c r="A68" s="30">
        <v>3235</v>
      </c>
      <c r="B68" s="31" t="s">
        <v>91</v>
      </c>
      <c r="C68" s="32">
        <v>2500</v>
      </c>
      <c r="D68" s="32">
        <v>2743.92</v>
      </c>
      <c r="E68" s="44">
        <f t="shared" si="0"/>
        <v>1.0975680000000001</v>
      </c>
    </row>
    <row r="69" spans="1:5" s="19" customFormat="1" x14ac:dyDescent="0.25">
      <c r="A69" s="24" t="s">
        <v>176</v>
      </c>
      <c r="B69" s="24"/>
      <c r="C69" s="25">
        <v>16300</v>
      </c>
      <c r="D69" s="25">
        <v>13527.23</v>
      </c>
      <c r="E69" s="41">
        <f t="shared" si="0"/>
        <v>0.82989141104294473</v>
      </c>
    </row>
    <row r="70" spans="1:5" s="19" customFormat="1" x14ac:dyDescent="0.25">
      <c r="A70" s="26" t="s">
        <v>160</v>
      </c>
      <c r="B70" s="26"/>
      <c r="C70" s="27">
        <v>16300</v>
      </c>
      <c r="D70" s="27">
        <v>13527.23</v>
      </c>
      <c r="E70" s="42">
        <f t="shared" si="0"/>
        <v>0.82989141104294473</v>
      </c>
    </row>
    <row r="71" spans="1:5" s="19" customFormat="1" x14ac:dyDescent="0.25">
      <c r="A71" s="28" t="s">
        <v>167</v>
      </c>
      <c r="B71" s="28"/>
      <c r="C71" s="29">
        <v>2000</v>
      </c>
      <c r="D71" s="29">
        <v>1867.73</v>
      </c>
      <c r="E71" s="43">
        <f t="shared" si="0"/>
        <v>0.93386500000000006</v>
      </c>
    </row>
    <row r="72" spans="1:5" s="19" customFormat="1" x14ac:dyDescent="0.25">
      <c r="A72" s="30">
        <v>3299</v>
      </c>
      <c r="B72" s="31" t="s">
        <v>96</v>
      </c>
      <c r="C72" s="32">
        <v>2000</v>
      </c>
      <c r="D72" s="32">
        <v>1867.73</v>
      </c>
      <c r="E72" s="44">
        <f t="shared" si="0"/>
        <v>0.93386500000000006</v>
      </c>
    </row>
    <row r="73" spans="1:5" s="19" customFormat="1" x14ac:dyDescent="0.25">
      <c r="A73" s="28" t="s">
        <v>168</v>
      </c>
      <c r="B73" s="28"/>
      <c r="C73" s="29">
        <v>14300</v>
      </c>
      <c r="D73" s="29">
        <v>11659.5</v>
      </c>
      <c r="E73" s="43">
        <f t="shared" si="0"/>
        <v>0.81534965034965035</v>
      </c>
    </row>
    <row r="74" spans="1:5" s="19" customFormat="1" x14ac:dyDescent="0.25">
      <c r="A74" s="30">
        <v>3223</v>
      </c>
      <c r="B74" s="31" t="s">
        <v>84</v>
      </c>
      <c r="C74" s="32">
        <v>10200</v>
      </c>
      <c r="D74" s="32">
        <v>7611.54</v>
      </c>
      <c r="E74" s="44">
        <f t="shared" ref="E74:E137" si="1">D74/C74</f>
        <v>0.74622941176470592</v>
      </c>
    </row>
    <row r="75" spans="1:5" s="19" customFormat="1" x14ac:dyDescent="0.25">
      <c r="A75" s="30">
        <v>3234</v>
      </c>
      <c r="B75" s="31" t="s">
        <v>90</v>
      </c>
      <c r="C75" s="32">
        <v>3000</v>
      </c>
      <c r="D75" s="32">
        <v>2975.93</v>
      </c>
      <c r="E75" s="44">
        <f t="shared" si="1"/>
        <v>0.99197666666666662</v>
      </c>
    </row>
    <row r="76" spans="1:5" s="19" customFormat="1" x14ac:dyDescent="0.25">
      <c r="A76" s="30">
        <v>3237</v>
      </c>
      <c r="B76" s="31" t="s">
        <v>93</v>
      </c>
      <c r="C76" s="32">
        <v>1100</v>
      </c>
      <c r="D76" s="32">
        <v>1072.03</v>
      </c>
      <c r="E76" s="44">
        <f t="shared" si="1"/>
        <v>0.97457272727272726</v>
      </c>
    </row>
    <row r="77" spans="1:5" s="19" customFormat="1" x14ac:dyDescent="0.25">
      <c r="A77" s="24" t="s">
        <v>177</v>
      </c>
      <c r="B77" s="24"/>
      <c r="C77" s="25">
        <v>2000</v>
      </c>
      <c r="D77" s="25">
        <v>2000</v>
      </c>
      <c r="E77" s="41">
        <f t="shared" si="1"/>
        <v>1</v>
      </c>
    </row>
    <row r="78" spans="1:5" s="19" customFormat="1" x14ac:dyDescent="0.25">
      <c r="A78" s="26" t="s">
        <v>160</v>
      </c>
      <c r="B78" s="26"/>
      <c r="C78" s="27">
        <v>2000</v>
      </c>
      <c r="D78" s="27">
        <v>2000</v>
      </c>
      <c r="E78" s="42">
        <f t="shared" si="1"/>
        <v>1</v>
      </c>
    </row>
    <row r="79" spans="1:5" s="19" customFormat="1" x14ac:dyDescent="0.25">
      <c r="A79" s="28" t="s">
        <v>178</v>
      </c>
      <c r="B79" s="28"/>
      <c r="C79" s="29">
        <v>2000</v>
      </c>
      <c r="D79" s="29">
        <v>2000</v>
      </c>
      <c r="E79" s="43">
        <f t="shared" si="1"/>
        <v>1</v>
      </c>
    </row>
    <row r="80" spans="1:5" s="19" customFormat="1" x14ac:dyDescent="0.25">
      <c r="A80" s="30">
        <v>3221</v>
      </c>
      <c r="B80" s="31" t="s">
        <v>82</v>
      </c>
      <c r="C80" s="32">
        <v>2000</v>
      </c>
      <c r="D80" s="32">
        <v>2000</v>
      </c>
      <c r="E80" s="44">
        <f t="shared" si="1"/>
        <v>1</v>
      </c>
    </row>
    <row r="81" spans="1:5" s="19" customFormat="1" x14ac:dyDescent="0.25">
      <c r="A81" s="24" t="s">
        <v>179</v>
      </c>
      <c r="B81" s="24"/>
      <c r="C81" s="25">
        <v>20000</v>
      </c>
      <c r="D81" s="25">
        <v>20000</v>
      </c>
      <c r="E81" s="41">
        <f t="shared" si="1"/>
        <v>1</v>
      </c>
    </row>
    <row r="82" spans="1:5" s="19" customFormat="1" x14ac:dyDescent="0.25">
      <c r="A82" s="26" t="s">
        <v>160</v>
      </c>
      <c r="B82" s="26"/>
      <c r="C82" s="27">
        <v>20000</v>
      </c>
      <c r="D82" s="27">
        <v>20000</v>
      </c>
      <c r="E82" s="42">
        <f t="shared" si="1"/>
        <v>1</v>
      </c>
    </row>
    <row r="83" spans="1:5" s="19" customFormat="1" x14ac:dyDescent="0.25">
      <c r="A83" s="28" t="s">
        <v>180</v>
      </c>
      <c r="B83" s="28"/>
      <c r="C83" s="29">
        <v>2000</v>
      </c>
      <c r="D83" s="29">
        <v>2027.56</v>
      </c>
      <c r="E83" s="43">
        <f t="shared" si="1"/>
        <v>1.0137799999999999</v>
      </c>
    </row>
    <row r="84" spans="1:5" s="19" customFormat="1" x14ac:dyDescent="0.25">
      <c r="A84" s="30">
        <v>3221</v>
      </c>
      <c r="B84" s="31" t="s">
        <v>82</v>
      </c>
      <c r="C84" s="32">
        <v>2000</v>
      </c>
      <c r="D84" s="32">
        <v>2027.56</v>
      </c>
      <c r="E84" s="44">
        <f t="shared" si="1"/>
        <v>1.0137799999999999</v>
      </c>
    </row>
    <row r="85" spans="1:5" s="19" customFormat="1" x14ac:dyDescent="0.25">
      <c r="A85" s="28" t="s">
        <v>167</v>
      </c>
      <c r="B85" s="28"/>
      <c r="C85" s="29">
        <v>18000</v>
      </c>
      <c r="D85" s="29">
        <v>17972.439999999999</v>
      </c>
      <c r="E85" s="43">
        <f t="shared" si="1"/>
        <v>0.99846888888888885</v>
      </c>
    </row>
    <row r="86" spans="1:5" s="19" customFormat="1" x14ac:dyDescent="0.25">
      <c r="A86" s="30">
        <v>3293</v>
      </c>
      <c r="B86" s="31" t="s">
        <v>99</v>
      </c>
      <c r="C86" s="32">
        <v>18000</v>
      </c>
      <c r="D86" s="32">
        <v>17972.439999999999</v>
      </c>
      <c r="E86" s="44">
        <f t="shared" si="1"/>
        <v>0.99846888888888885</v>
      </c>
    </row>
    <row r="87" spans="1:5" s="19" customFormat="1" x14ac:dyDescent="0.25">
      <c r="A87" s="24" t="s">
        <v>181</v>
      </c>
      <c r="B87" s="24"/>
      <c r="C87" s="25">
        <v>20000</v>
      </c>
      <c r="D87" s="25">
        <v>19989.12</v>
      </c>
      <c r="E87" s="41">
        <f t="shared" si="1"/>
        <v>0.9994559999999999</v>
      </c>
    </row>
    <row r="88" spans="1:5" s="19" customFormat="1" x14ac:dyDescent="0.25">
      <c r="A88" s="26" t="s">
        <v>160</v>
      </c>
      <c r="B88" s="26"/>
      <c r="C88" s="27">
        <v>20000</v>
      </c>
      <c r="D88" s="27">
        <v>19989.12</v>
      </c>
      <c r="E88" s="42">
        <f t="shared" si="1"/>
        <v>0.9994559999999999</v>
      </c>
    </row>
    <row r="89" spans="1:5" s="19" customFormat="1" x14ac:dyDescent="0.25">
      <c r="A89" s="28" t="s">
        <v>182</v>
      </c>
      <c r="B89" s="28"/>
      <c r="C89" s="29">
        <v>5000</v>
      </c>
      <c r="D89" s="29">
        <v>5296.49</v>
      </c>
      <c r="E89" s="43">
        <f t="shared" si="1"/>
        <v>1.0592979999999999</v>
      </c>
    </row>
    <row r="90" spans="1:5" s="19" customFormat="1" x14ac:dyDescent="0.25">
      <c r="A90" s="30">
        <v>3221</v>
      </c>
      <c r="B90" s="31" t="s">
        <v>82</v>
      </c>
      <c r="C90" s="32">
        <v>3000</v>
      </c>
      <c r="D90" s="32">
        <v>3396.49</v>
      </c>
      <c r="E90" s="44">
        <f t="shared" si="1"/>
        <v>1.1321633333333332</v>
      </c>
    </row>
    <row r="91" spans="1:5" s="19" customFormat="1" x14ac:dyDescent="0.25">
      <c r="A91" s="30">
        <v>3231</v>
      </c>
      <c r="B91" s="31" t="s">
        <v>87</v>
      </c>
      <c r="C91" s="32">
        <v>2000</v>
      </c>
      <c r="D91" s="32">
        <v>1900</v>
      </c>
      <c r="E91" s="44">
        <f t="shared" si="1"/>
        <v>0.95</v>
      </c>
    </row>
    <row r="92" spans="1:5" s="19" customFormat="1" x14ac:dyDescent="0.25">
      <c r="A92" s="28" t="s">
        <v>167</v>
      </c>
      <c r="B92" s="28"/>
      <c r="C92" s="29">
        <v>15000</v>
      </c>
      <c r="D92" s="29">
        <v>14692.63</v>
      </c>
      <c r="E92" s="43">
        <f t="shared" si="1"/>
        <v>0.97950866666666658</v>
      </c>
    </row>
    <row r="93" spans="1:5" s="19" customFormat="1" x14ac:dyDescent="0.25">
      <c r="A93" s="30">
        <v>3293</v>
      </c>
      <c r="B93" s="31" t="s">
        <v>99</v>
      </c>
      <c r="C93" s="32">
        <v>15000</v>
      </c>
      <c r="D93" s="32">
        <v>14692.63</v>
      </c>
      <c r="E93" s="44">
        <f t="shared" si="1"/>
        <v>0.97950866666666658</v>
      </c>
    </row>
    <row r="94" spans="1:5" s="19" customFormat="1" x14ac:dyDescent="0.25">
      <c r="A94" s="24" t="s">
        <v>183</v>
      </c>
      <c r="B94" s="24"/>
      <c r="C94" s="25">
        <v>5000</v>
      </c>
      <c r="D94" s="25">
        <v>0</v>
      </c>
      <c r="E94" s="41">
        <f t="shared" si="1"/>
        <v>0</v>
      </c>
    </row>
    <row r="95" spans="1:5" s="19" customFormat="1" x14ac:dyDescent="0.25">
      <c r="A95" s="26" t="s">
        <v>160</v>
      </c>
      <c r="B95" s="26"/>
      <c r="C95" s="27">
        <v>5000</v>
      </c>
      <c r="D95" s="27">
        <v>0</v>
      </c>
      <c r="E95" s="42">
        <f t="shared" si="1"/>
        <v>0</v>
      </c>
    </row>
    <row r="96" spans="1:5" s="19" customFormat="1" x14ac:dyDescent="0.25">
      <c r="A96" s="28" t="s">
        <v>184</v>
      </c>
      <c r="B96" s="28"/>
      <c r="C96" s="29">
        <v>2000</v>
      </c>
      <c r="D96" s="29">
        <v>0</v>
      </c>
      <c r="E96" s="43">
        <f t="shared" si="1"/>
        <v>0</v>
      </c>
    </row>
    <row r="97" spans="1:5" s="19" customFormat="1" x14ac:dyDescent="0.25">
      <c r="A97" s="30">
        <v>3221</v>
      </c>
      <c r="B97" s="31" t="s">
        <v>82</v>
      </c>
      <c r="C97" s="32">
        <v>2000</v>
      </c>
      <c r="D97" s="32">
        <v>0</v>
      </c>
      <c r="E97" s="44">
        <f t="shared" si="1"/>
        <v>0</v>
      </c>
    </row>
    <row r="98" spans="1:5" s="19" customFormat="1" x14ac:dyDescent="0.25">
      <c r="A98" s="28" t="s">
        <v>167</v>
      </c>
      <c r="B98" s="28"/>
      <c r="C98" s="29">
        <v>3000</v>
      </c>
      <c r="D98" s="29">
        <v>0</v>
      </c>
      <c r="E98" s="43">
        <f t="shared" si="1"/>
        <v>0</v>
      </c>
    </row>
    <row r="99" spans="1:5" s="19" customFormat="1" x14ac:dyDescent="0.25">
      <c r="A99" s="30">
        <v>3299</v>
      </c>
      <c r="B99" s="31" t="s">
        <v>96</v>
      </c>
      <c r="C99" s="32">
        <v>3000</v>
      </c>
      <c r="D99" s="32">
        <v>0</v>
      </c>
      <c r="E99" s="44">
        <f t="shared" si="1"/>
        <v>0</v>
      </c>
    </row>
    <row r="100" spans="1:5" s="19" customFormat="1" x14ac:dyDescent="0.25">
      <c r="A100" s="22" t="s">
        <v>185</v>
      </c>
      <c r="B100" s="22"/>
      <c r="C100" s="23">
        <v>18459728.600000001</v>
      </c>
      <c r="D100" s="23">
        <f>D101+D123+D405</f>
        <v>11727724.07</v>
      </c>
      <c r="E100" s="40">
        <f t="shared" si="1"/>
        <v>0.63531400293718288</v>
      </c>
    </row>
    <row r="101" spans="1:5" s="19" customFormat="1" x14ac:dyDescent="0.25">
      <c r="A101" s="24" t="s">
        <v>186</v>
      </c>
      <c r="B101" s="24"/>
      <c r="C101" s="25">
        <v>1365314</v>
      </c>
      <c r="D101" s="25">
        <v>1269099.29</v>
      </c>
      <c r="E101" s="41">
        <f t="shared" si="1"/>
        <v>0.92952924382230029</v>
      </c>
    </row>
    <row r="102" spans="1:5" s="19" customFormat="1" x14ac:dyDescent="0.25">
      <c r="A102" s="26" t="s">
        <v>160</v>
      </c>
      <c r="B102" s="26"/>
      <c r="C102" s="27">
        <v>1325314</v>
      </c>
      <c r="D102" s="27">
        <v>1238706.79</v>
      </c>
      <c r="E102" s="42">
        <f t="shared" si="1"/>
        <v>0.93465155427317603</v>
      </c>
    </row>
    <row r="103" spans="1:5" s="19" customFormat="1" x14ac:dyDescent="0.25">
      <c r="A103" s="28" t="s">
        <v>187</v>
      </c>
      <c r="B103" s="28"/>
      <c r="C103" s="29">
        <v>1270314</v>
      </c>
      <c r="D103" s="29">
        <v>1195283.73</v>
      </c>
      <c r="E103" s="43">
        <f t="shared" si="1"/>
        <v>0.9409356505556894</v>
      </c>
    </row>
    <row r="104" spans="1:5" s="19" customFormat="1" x14ac:dyDescent="0.25">
      <c r="A104" s="30">
        <v>3111</v>
      </c>
      <c r="B104" s="31" t="s">
        <v>70</v>
      </c>
      <c r="C104" s="32">
        <v>265000</v>
      </c>
      <c r="D104" s="32">
        <v>262195.58</v>
      </c>
      <c r="E104" s="44">
        <f t="shared" si="1"/>
        <v>0.989417283018868</v>
      </c>
    </row>
    <row r="105" spans="1:5" s="19" customFormat="1" x14ac:dyDescent="0.25">
      <c r="A105" s="30">
        <v>3132</v>
      </c>
      <c r="B105" s="31" t="s">
        <v>74</v>
      </c>
      <c r="C105" s="32">
        <v>47000</v>
      </c>
      <c r="D105" s="32">
        <v>45097.64</v>
      </c>
      <c r="E105" s="44">
        <f t="shared" si="1"/>
        <v>0.95952425531914898</v>
      </c>
    </row>
    <row r="106" spans="1:5" s="19" customFormat="1" x14ac:dyDescent="0.25">
      <c r="A106" s="30">
        <v>3211</v>
      </c>
      <c r="B106" s="31" t="s">
        <v>77</v>
      </c>
      <c r="C106" s="32">
        <v>2000</v>
      </c>
      <c r="D106" s="32">
        <v>2534</v>
      </c>
      <c r="E106" s="44">
        <f t="shared" si="1"/>
        <v>1.2669999999999999</v>
      </c>
    </row>
    <row r="107" spans="1:5" s="19" customFormat="1" x14ac:dyDescent="0.25">
      <c r="A107" s="30">
        <v>3214</v>
      </c>
      <c r="B107" s="31" t="s">
        <v>80</v>
      </c>
      <c r="C107" s="32">
        <v>25000</v>
      </c>
      <c r="D107" s="32">
        <v>25281.27</v>
      </c>
      <c r="E107" s="44">
        <f t="shared" si="1"/>
        <v>1.0112508</v>
      </c>
    </row>
    <row r="108" spans="1:5" s="19" customFormat="1" x14ac:dyDescent="0.25">
      <c r="A108" s="30">
        <v>3237</v>
      </c>
      <c r="B108" s="31" t="s">
        <v>93</v>
      </c>
      <c r="C108" s="32">
        <v>0</v>
      </c>
      <c r="D108" s="32">
        <v>0</v>
      </c>
      <c r="E108" s="44"/>
    </row>
    <row r="109" spans="1:5" s="19" customFormat="1" ht="30" x14ac:dyDescent="0.25">
      <c r="A109" s="30">
        <v>3291</v>
      </c>
      <c r="B109" s="31" t="s">
        <v>97</v>
      </c>
      <c r="C109" s="32">
        <v>131000</v>
      </c>
      <c r="D109" s="32">
        <v>127347.36</v>
      </c>
      <c r="E109" s="44">
        <f t="shared" si="1"/>
        <v>0.97211725190839693</v>
      </c>
    </row>
    <row r="110" spans="1:5" s="19" customFormat="1" x14ac:dyDescent="0.25">
      <c r="A110" s="30">
        <v>3293</v>
      </c>
      <c r="B110" s="31" t="s">
        <v>99</v>
      </c>
      <c r="C110" s="32">
        <v>20000</v>
      </c>
      <c r="D110" s="32">
        <v>15448.9</v>
      </c>
      <c r="E110" s="44">
        <f t="shared" si="1"/>
        <v>0.77244499999999994</v>
      </c>
    </row>
    <row r="111" spans="1:5" s="19" customFormat="1" x14ac:dyDescent="0.25">
      <c r="A111" s="30">
        <v>3295</v>
      </c>
      <c r="B111" s="31" t="s">
        <v>101</v>
      </c>
      <c r="C111" s="32">
        <v>15000</v>
      </c>
      <c r="D111" s="32">
        <v>9640</v>
      </c>
      <c r="E111" s="44">
        <f t="shared" si="1"/>
        <v>0.64266666666666672</v>
      </c>
    </row>
    <row r="112" spans="1:5" s="19" customFormat="1" x14ac:dyDescent="0.25">
      <c r="A112" s="30">
        <v>3296</v>
      </c>
      <c r="B112" s="31" t="s">
        <v>102</v>
      </c>
      <c r="C112" s="32">
        <v>720000</v>
      </c>
      <c r="D112" s="32">
        <v>707738.98</v>
      </c>
      <c r="E112" s="44">
        <f t="shared" si="1"/>
        <v>0.98297080555555549</v>
      </c>
    </row>
    <row r="113" spans="1:5" s="19" customFormat="1" x14ac:dyDescent="0.25">
      <c r="A113" s="30">
        <v>3434</v>
      </c>
      <c r="B113" s="31" t="s">
        <v>106</v>
      </c>
      <c r="C113" s="32">
        <v>45314</v>
      </c>
      <c r="D113" s="32">
        <v>0</v>
      </c>
      <c r="E113" s="44">
        <f t="shared" si="1"/>
        <v>0</v>
      </c>
    </row>
    <row r="114" spans="1:5" s="19" customFormat="1" x14ac:dyDescent="0.25">
      <c r="A114" s="28" t="s">
        <v>167</v>
      </c>
      <c r="B114" s="28"/>
      <c r="C114" s="29">
        <v>20000</v>
      </c>
      <c r="D114" s="29">
        <v>17798.169999999998</v>
      </c>
      <c r="E114" s="43">
        <f t="shared" si="1"/>
        <v>0.88990849999999988</v>
      </c>
    </row>
    <row r="115" spans="1:5" s="19" customFormat="1" x14ac:dyDescent="0.25">
      <c r="A115" s="30">
        <v>3293</v>
      </c>
      <c r="B115" s="31" t="s">
        <v>99</v>
      </c>
      <c r="C115" s="32">
        <v>20000</v>
      </c>
      <c r="D115" s="32">
        <v>17798.169999999998</v>
      </c>
      <c r="E115" s="44">
        <f t="shared" si="1"/>
        <v>0.88990849999999988</v>
      </c>
    </row>
    <row r="116" spans="1:5" s="19" customFormat="1" x14ac:dyDescent="0.25">
      <c r="A116" s="28" t="s">
        <v>188</v>
      </c>
      <c r="B116" s="28"/>
      <c r="C116" s="29">
        <v>35000</v>
      </c>
      <c r="D116" s="29">
        <v>25624.89</v>
      </c>
      <c r="E116" s="43">
        <f t="shared" si="1"/>
        <v>0.73213971428571423</v>
      </c>
    </row>
    <row r="117" spans="1:5" s="19" customFormat="1" x14ac:dyDescent="0.25">
      <c r="A117" s="30">
        <v>3293</v>
      </c>
      <c r="B117" s="31" t="s">
        <v>99</v>
      </c>
      <c r="C117" s="32">
        <v>30000</v>
      </c>
      <c r="D117" s="32">
        <v>25052.89</v>
      </c>
      <c r="E117" s="44">
        <f t="shared" si="1"/>
        <v>0.83509633333333333</v>
      </c>
    </row>
    <row r="118" spans="1:5" s="19" customFormat="1" x14ac:dyDescent="0.25">
      <c r="A118" s="30">
        <v>3299</v>
      </c>
      <c r="B118" s="31" t="s">
        <v>96</v>
      </c>
      <c r="C118" s="32">
        <v>5000</v>
      </c>
      <c r="D118" s="32">
        <v>572</v>
      </c>
      <c r="E118" s="44">
        <f t="shared" si="1"/>
        <v>0.1144</v>
      </c>
    </row>
    <row r="119" spans="1:5" s="19" customFormat="1" x14ac:dyDescent="0.25">
      <c r="A119" s="26" t="s">
        <v>163</v>
      </c>
      <c r="B119" s="26"/>
      <c r="C119" s="27">
        <v>40000</v>
      </c>
      <c r="D119" s="27">
        <v>30392.5</v>
      </c>
      <c r="E119" s="42">
        <f t="shared" si="1"/>
        <v>0.7598125</v>
      </c>
    </row>
    <row r="120" spans="1:5" s="19" customFormat="1" x14ac:dyDescent="0.25">
      <c r="A120" s="28" t="s">
        <v>164</v>
      </c>
      <c r="B120" s="28"/>
      <c r="C120" s="29">
        <v>40000</v>
      </c>
      <c r="D120" s="29">
        <v>30392.5</v>
      </c>
      <c r="E120" s="43">
        <f t="shared" si="1"/>
        <v>0.7598125</v>
      </c>
    </row>
    <row r="121" spans="1:5" s="19" customFormat="1" x14ac:dyDescent="0.25">
      <c r="A121" s="30">
        <v>3233</v>
      </c>
      <c r="B121" s="31" t="s">
        <v>89</v>
      </c>
      <c r="C121" s="32">
        <v>10000</v>
      </c>
      <c r="D121" s="32">
        <v>0</v>
      </c>
      <c r="E121" s="44">
        <f t="shared" si="1"/>
        <v>0</v>
      </c>
    </row>
    <row r="122" spans="1:5" s="19" customFormat="1" x14ac:dyDescent="0.25">
      <c r="A122" s="30">
        <v>3239</v>
      </c>
      <c r="B122" s="31" t="s">
        <v>95</v>
      </c>
      <c r="C122" s="32">
        <v>30000</v>
      </c>
      <c r="D122" s="32">
        <v>30392.5</v>
      </c>
      <c r="E122" s="44">
        <f t="shared" si="1"/>
        <v>1.0130833333333333</v>
      </c>
    </row>
    <row r="123" spans="1:5" s="19" customFormat="1" x14ac:dyDescent="0.25">
      <c r="A123" s="24" t="s">
        <v>189</v>
      </c>
      <c r="B123" s="24"/>
      <c r="C123" s="25">
        <v>15911951</v>
      </c>
      <c r="D123" s="25">
        <v>9357301.7300000004</v>
      </c>
      <c r="E123" s="41">
        <f t="shared" si="1"/>
        <v>0.58806753049955973</v>
      </c>
    </row>
    <row r="124" spans="1:5" s="19" customFormat="1" x14ac:dyDescent="0.25">
      <c r="A124" s="26" t="s">
        <v>160</v>
      </c>
      <c r="B124" s="26"/>
      <c r="C124" s="27">
        <v>1609623</v>
      </c>
      <c r="D124" s="27">
        <v>1462133.26</v>
      </c>
      <c r="E124" s="42">
        <f t="shared" si="1"/>
        <v>0.90837000962337144</v>
      </c>
    </row>
    <row r="125" spans="1:5" s="19" customFormat="1" x14ac:dyDescent="0.25">
      <c r="A125" s="28" t="s">
        <v>190</v>
      </c>
      <c r="B125" s="28"/>
      <c r="C125" s="29">
        <v>1487000</v>
      </c>
      <c r="D125" s="29">
        <v>1409490.92</v>
      </c>
      <c r="E125" s="43">
        <f t="shared" si="1"/>
        <v>0.94787553463349017</v>
      </c>
    </row>
    <row r="126" spans="1:5" s="19" customFormat="1" x14ac:dyDescent="0.25">
      <c r="A126" s="30">
        <v>3111</v>
      </c>
      <c r="B126" s="31" t="s">
        <v>70</v>
      </c>
      <c r="C126" s="32">
        <v>850000</v>
      </c>
      <c r="D126" s="32">
        <v>829658.28</v>
      </c>
      <c r="E126" s="44">
        <f t="shared" si="1"/>
        <v>0.97606856470588244</v>
      </c>
    </row>
    <row r="127" spans="1:5" s="19" customFormat="1" x14ac:dyDescent="0.25">
      <c r="A127" s="30">
        <v>3121</v>
      </c>
      <c r="B127" s="31" t="s">
        <v>71</v>
      </c>
      <c r="C127" s="32">
        <v>82000</v>
      </c>
      <c r="D127" s="32">
        <v>73192.37</v>
      </c>
      <c r="E127" s="44">
        <f t="shared" si="1"/>
        <v>0.89258987804878043</v>
      </c>
    </row>
    <row r="128" spans="1:5" s="19" customFormat="1" x14ac:dyDescent="0.25">
      <c r="A128" s="30">
        <v>3132</v>
      </c>
      <c r="B128" s="31" t="s">
        <v>74</v>
      </c>
      <c r="C128" s="32">
        <v>143000</v>
      </c>
      <c r="D128" s="32">
        <v>142701.23000000001</v>
      </c>
      <c r="E128" s="44">
        <f t="shared" si="1"/>
        <v>0.99791069930069942</v>
      </c>
    </row>
    <row r="129" spans="1:5" s="19" customFormat="1" x14ac:dyDescent="0.25">
      <c r="A129" s="30">
        <v>3211</v>
      </c>
      <c r="B129" s="31" t="s">
        <v>77</v>
      </c>
      <c r="C129" s="32">
        <v>7000</v>
      </c>
      <c r="D129" s="32">
        <v>1121</v>
      </c>
      <c r="E129" s="44">
        <f t="shared" si="1"/>
        <v>0.16014285714285714</v>
      </c>
    </row>
    <row r="130" spans="1:5" s="19" customFormat="1" ht="30" x14ac:dyDescent="0.25">
      <c r="A130" s="30">
        <v>3212</v>
      </c>
      <c r="B130" s="31" t="s">
        <v>78</v>
      </c>
      <c r="C130" s="32">
        <v>14000</v>
      </c>
      <c r="D130" s="32">
        <v>12617</v>
      </c>
      <c r="E130" s="44">
        <f t="shared" si="1"/>
        <v>0.90121428571428575</v>
      </c>
    </row>
    <row r="131" spans="1:5" s="19" customFormat="1" x14ac:dyDescent="0.25">
      <c r="A131" s="30">
        <v>3213</v>
      </c>
      <c r="B131" s="31" t="s">
        <v>79</v>
      </c>
      <c r="C131" s="32">
        <v>20000</v>
      </c>
      <c r="D131" s="32">
        <v>9696.25</v>
      </c>
      <c r="E131" s="44">
        <f t="shared" si="1"/>
        <v>0.48481249999999998</v>
      </c>
    </row>
    <row r="132" spans="1:5" s="19" customFormat="1" x14ac:dyDescent="0.25">
      <c r="A132" s="30">
        <v>3214</v>
      </c>
      <c r="B132" s="31" t="s">
        <v>80</v>
      </c>
      <c r="C132" s="32">
        <v>20000</v>
      </c>
      <c r="D132" s="32">
        <v>19087</v>
      </c>
      <c r="E132" s="44">
        <f t="shared" si="1"/>
        <v>0.95435000000000003</v>
      </c>
    </row>
    <row r="133" spans="1:5" s="19" customFormat="1" x14ac:dyDescent="0.25">
      <c r="A133" s="30">
        <v>3221</v>
      </c>
      <c r="B133" s="31" t="s">
        <v>82</v>
      </c>
      <c r="C133" s="32">
        <v>47500</v>
      </c>
      <c r="D133" s="32">
        <v>44657.61</v>
      </c>
      <c r="E133" s="44">
        <f t="shared" si="1"/>
        <v>0.94016021052631582</v>
      </c>
    </row>
    <row r="134" spans="1:5" s="19" customFormat="1" x14ac:dyDescent="0.25">
      <c r="A134" s="30">
        <v>3223</v>
      </c>
      <c r="B134" s="31" t="s">
        <v>84</v>
      </c>
      <c r="C134" s="32">
        <v>31500</v>
      </c>
      <c r="D134" s="32">
        <v>21377.45</v>
      </c>
      <c r="E134" s="44">
        <f t="shared" si="1"/>
        <v>0.67864920634920634</v>
      </c>
    </row>
    <row r="135" spans="1:5" s="19" customFormat="1" x14ac:dyDescent="0.25">
      <c r="A135" s="30">
        <v>3225</v>
      </c>
      <c r="B135" s="31" t="s">
        <v>85</v>
      </c>
      <c r="C135" s="32">
        <v>10000</v>
      </c>
      <c r="D135" s="32">
        <v>5172.83</v>
      </c>
      <c r="E135" s="44">
        <f t="shared" si="1"/>
        <v>0.51728299999999994</v>
      </c>
    </row>
    <row r="136" spans="1:5" s="19" customFormat="1" x14ac:dyDescent="0.25">
      <c r="A136" s="30">
        <v>3231</v>
      </c>
      <c r="B136" s="31" t="s">
        <v>87</v>
      </c>
      <c r="C136" s="32">
        <v>62000</v>
      </c>
      <c r="D136" s="32">
        <v>53099</v>
      </c>
      <c r="E136" s="44">
        <f t="shared" si="1"/>
        <v>0.8564354838709678</v>
      </c>
    </row>
    <row r="137" spans="1:5" s="19" customFormat="1" x14ac:dyDescent="0.25">
      <c r="A137" s="30">
        <v>3232</v>
      </c>
      <c r="B137" s="31" t="s">
        <v>88</v>
      </c>
      <c r="C137" s="32">
        <v>25000</v>
      </c>
      <c r="D137" s="32">
        <v>24557.55</v>
      </c>
      <c r="E137" s="44">
        <f t="shared" si="1"/>
        <v>0.98230200000000001</v>
      </c>
    </row>
    <row r="138" spans="1:5" s="19" customFormat="1" x14ac:dyDescent="0.25">
      <c r="A138" s="30">
        <v>3233</v>
      </c>
      <c r="B138" s="31" t="s">
        <v>89</v>
      </c>
      <c r="C138" s="32">
        <v>25000</v>
      </c>
      <c r="D138" s="32">
        <v>25665.94</v>
      </c>
      <c r="E138" s="44">
        <f t="shared" ref="E138:E201" si="2">D138/C138</f>
        <v>1.0266375999999999</v>
      </c>
    </row>
    <row r="139" spans="1:5" s="19" customFormat="1" x14ac:dyDescent="0.25">
      <c r="A139" s="30">
        <v>3234</v>
      </c>
      <c r="B139" s="31" t="s">
        <v>90</v>
      </c>
      <c r="C139" s="32">
        <v>6000</v>
      </c>
      <c r="D139" s="32">
        <v>6063.39</v>
      </c>
      <c r="E139" s="44">
        <f t="shared" si="2"/>
        <v>1.0105650000000002</v>
      </c>
    </row>
    <row r="140" spans="1:5" s="19" customFormat="1" x14ac:dyDescent="0.25">
      <c r="A140" s="30">
        <v>3237</v>
      </c>
      <c r="B140" s="31" t="s">
        <v>93</v>
      </c>
      <c r="C140" s="32">
        <v>25000</v>
      </c>
      <c r="D140" s="32">
        <v>21830.51</v>
      </c>
      <c r="E140" s="44">
        <f t="shared" si="2"/>
        <v>0.8732203999999999</v>
      </c>
    </row>
    <row r="141" spans="1:5" s="19" customFormat="1" x14ac:dyDescent="0.25">
      <c r="A141" s="30">
        <v>3238</v>
      </c>
      <c r="B141" s="31" t="s">
        <v>94</v>
      </c>
      <c r="C141" s="32">
        <v>55000</v>
      </c>
      <c r="D141" s="32">
        <v>55850</v>
      </c>
      <c r="E141" s="44">
        <f t="shared" si="2"/>
        <v>1.0154545454545454</v>
      </c>
    </row>
    <row r="142" spans="1:5" s="19" customFormat="1" x14ac:dyDescent="0.25">
      <c r="A142" s="30">
        <v>3239</v>
      </c>
      <c r="B142" s="31" t="s">
        <v>95</v>
      </c>
      <c r="C142" s="32">
        <v>15000</v>
      </c>
      <c r="D142" s="32">
        <v>14775.2</v>
      </c>
      <c r="E142" s="44">
        <f t="shared" si="2"/>
        <v>0.98501333333333341</v>
      </c>
    </row>
    <row r="143" spans="1:5" s="19" customFormat="1" x14ac:dyDescent="0.25">
      <c r="A143" s="30">
        <v>3292</v>
      </c>
      <c r="B143" s="31" t="s">
        <v>98</v>
      </c>
      <c r="C143" s="32">
        <v>2000</v>
      </c>
      <c r="D143" s="32">
        <v>161.28</v>
      </c>
      <c r="E143" s="44">
        <f t="shared" si="2"/>
        <v>8.0640000000000003E-2</v>
      </c>
    </row>
    <row r="144" spans="1:5" s="19" customFormat="1" x14ac:dyDescent="0.25">
      <c r="A144" s="30">
        <v>3293</v>
      </c>
      <c r="B144" s="31" t="s">
        <v>99</v>
      </c>
      <c r="C144" s="32">
        <v>5000</v>
      </c>
      <c r="D144" s="32">
        <v>5796.9</v>
      </c>
      <c r="E144" s="44">
        <f t="shared" si="2"/>
        <v>1.1593799999999999</v>
      </c>
    </row>
    <row r="145" spans="1:5" s="19" customFormat="1" x14ac:dyDescent="0.25">
      <c r="A145" s="30">
        <v>3294</v>
      </c>
      <c r="B145" s="31" t="s">
        <v>100</v>
      </c>
      <c r="C145" s="32">
        <v>5000</v>
      </c>
      <c r="D145" s="32">
        <v>6245.04</v>
      </c>
      <c r="E145" s="44">
        <f t="shared" si="2"/>
        <v>1.2490079999999999</v>
      </c>
    </row>
    <row r="146" spans="1:5" s="19" customFormat="1" x14ac:dyDescent="0.25">
      <c r="A146" s="30">
        <v>3295</v>
      </c>
      <c r="B146" s="31" t="s">
        <v>101</v>
      </c>
      <c r="C146" s="32">
        <v>2000</v>
      </c>
      <c r="D146" s="32">
        <v>0</v>
      </c>
      <c r="E146" s="44">
        <f t="shared" si="2"/>
        <v>0</v>
      </c>
    </row>
    <row r="147" spans="1:5" s="19" customFormat="1" x14ac:dyDescent="0.25">
      <c r="A147" s="30">
        <v>3431</v>
      </c>
      <c r="B147" s="31" t="s">
        <v>105</v>
      </c>
      <c r="C147" s="32">
        <v>35000</v>
      </c>
      <c r="D147" s="32">
        <v>36165.089999999997</v>
      </c>
      <c r="E147" s="44">
        <f t="shared" si="2"/>
        <v>1.0332882857142855</v>
      </c>
    </row>
    <row r="148" spans="1:5" s="19" customFormat="1" x14ac:dyDescent="0.25">
      <c r="A148" s="28" t="s">
        <v>191</v>
      </c>
      <c r="B148" s="28"/>
      <c r="C148" s="29">
        <v>70623</v>
      </c>
      <c r="D148" s="29">
        <v>25255.99</v>
      </c>
      <c r="E148" s="43">
        <f t="shared" si="2"/>
        <v>0.35761706526202514</v>
      </c>
    </row>
    <row r="149" spans="1:5" s="19" customFormat="1" x14ac:dyDescent="0.25">
      <c r="A149" s="30">
        <v>3237</v>
      </c>
      <c r="B149" s="31" t="s">
        <v>93</v>
      </c>
      <c r="C149" s="32">
        <v>15000</v>
      </c>
      <c r="D149" s="32">
        <v>15756.26</v>
      </c>
      <c r="E149" s="44">
        <f t="shared" si="2"/>
        <v>1.0504173333333333</v>
      </c>
    </row>
    <row r="150" spans="1:5" s="19" customFormat="1" x14ac:dyDescent="0.25">
      <c r="A150" s="30">
        <v>3299</v>
      </c>
      <c r="B150" s="31" t="s">
        <v>96</v>
      </c>
      <c r="C150" s="32">
        <v>45623</v>
      </c>
      <c r="D150" s="32">
        <v>0</v>
      </c>
      <c r="E150" s="44">
        <f t="shared" si="2"/>
        <v>0</v>
      </c>
    </row>
    <row r="151" spans="1:5" s="19" customFormat="1" x14ac:dyDescent="0.25">
      <c r="A151" s="30">
        <v>3434</v>
      </c>
      <c r="B151" s="31" t="s">
        <v>106</v>
      </c>
      <c r="C151" s="32">
        <v>10000</v>
      </c>
      <c r="D151" s="32">
        <v>9499.73</v>
      </c>
      <c r="E151" s="44">
        <f t="shared" si="2"/>
        <v>0.94997299999999996</v>
      </c>
    </row>
    <row r="152" spans="1:5" s="19" customFormat="1" x14ac:dyDescent="0.25">
      <c r="A152" s="28" t="s">
        <v>192</v>
      </c>
      <c r="B152" s="28"/>
      <c r="C152" s="29">
        <v>25000</v>
      </c>
      <c r="D152" s="29">
        <v>2956.88</v>
      </c>
      <c r="E152" s="43">
        <f t="shared" si="2"/>
        <v>0.11827520000000001</v>
      </c>
    </row>
    <row r="153" spans="1:5" s="19" customFormat="1" x14ac:dyDescent="0.25">
      <c r="A153" s="30">
        <v>4221</v>
      </c>
      <c r="B153" s="31" t="s">
        <v>135</v>
      </c>
      <c r="C153" s="32">
        <v>15000</v>
      </c>
      <c r="D153" s="32">
        <v>2956.88</v>
      </c>
      <c r="E153" s="44">
        <f t="shared" si="2"/>
        <v>0.19712533333333335</v>
      </c>
    </row>
    <row r="154" spans="1:5" s="19" customFormat="1" x14ac:dyDescent="0.25">
      <c r="A154" s="30">
        <v>4262</v>
      </c>
      <c r="B154" s="31" t="s">
        <v>140</v>
      </c>
      <c r="C154" s="32">
        <v>10000</v>
      </c>
      <c r="D154" s="32">
        <v>0</v>
      </c>
      <c r="E154" s="44">
        <f t="shared" si="2"/>
        <v>0</v>
      </c>
    </row>
    <row r="155" spans="1:5" s="19" customFormat="1" x14ac:dyDescent="0.25">
      <c r="A155" s="28" t="s">
        <v>193</v>
      </c>
      <c r="B155" s="28"/>
      <c r="C155" s="29">
        <v>27000</v>
      </c>
      <c r="D155" s="29">
        <v>24429.47</v>
      </c>
      <c r="E155" s="43">
        <f t="shared" si="2"/>
        <v>0.9047951851851852</v>
      </c>
    </row>
    <row r="156" spans="1:5" s="19" customFormat="1" x14ac:dyDescent="0.25">
      <c r="A156" s="30">
        <v>3131</v>
      </c>
      <c r="B156" s="31" t="s">
        <v>73</v>
      </c>
      <c r="C156" s="32">
        <v>20000</v>
      </c>
      <c r="D156" s="32">
        <v>19619.39</v>
      </c>
      <c r="E156" s="44">
        <f t="shared" si="2"/>
        <v>0.98096949999999994</v>
      </c>
    </row>
    <row r="157" spans="1:5" s="19" customFormat="1" x14ac:dyDescent="0.25">
      <c r="A157" s="30">
        <v>3132</v>
      </c>
      <c r="B157" s="31" t="s">
        <v>74</v>
      </c>
      <c r="C157" s="32">
        <v>7000</v>
      </c>
      <c r="D157" s="32">
        <v>4810.08</v>
      </c>
      <c r="E157" s="44">
        <f t="shared" si="2"/>
        <v>0.68715428571428572</v>
      </c>
    </row>
    <row r="158" spans="1:5" s="19" customFormat="1" x14ac:dyDescent="0.25">
      <c r="A158" s="30">
        <v>3213</v>
      </c>
      <c r="B158" s="31" t="s">
        <v>79</v>
      </c>
      <c r="C158" s="32">
        <v>0</v>
      </c>
      <c r="D158" s="32">
        <v>0</v>
      </c>
      <c r="E158" s="44"/>
    </row>
    <row r="159" spans="1:5" s="19" customFormat="1" x14ac:dyDescent="0.25">
      <c r="A159" s="26" t="s">
        <v>194</v>
      </c>
      <c r="B159" s="26"/>
      <c r="C159" s="27">
        <v>417728</v>
      </c>
      <c r="D159" s="27">
        <v>65696.240000000005</v>
      </c>
      <c r="E159" s="42">
        <f t="shared" si="2"/>
        <v>0.15727037689597059</v>
      </c>
    </row>
    <row r="160" spans="1:5" s="19" customFormat="1" x14ac:dyDescent="0.25">
      <c r="A160" s="28" t="s">
        <v>195</v>
      </c>
      <c r="B160" s="28"/>
      <c r="C160" s="29">
        <v>40000</v>
      </c>
      <c r="D160" s="29">
        <v>28750</v>
      </c>
      <c r="E160" s="43">
        <f t="shared" si="2"/>
        <v>0.71875</v>
      </c>
    </row>
    <row r="161" spans="1:5" s="19" customFormat="1" x14ac:dyDescent="0.25">
      <c r="A161" s="30">
        <v>3237</v>
      </c>
      <c r="B161" s="31" t="s">
        <v>93</v>
      </c>
      <c r="C161" s="32">
        <v>40000</v>
      </c>
      <c r="D161" s="32">
        <v>28750</v>
      </c>
      <c r="E161" s="44">
        <f t="shared" si="2"/>
        <v>0.71875</v>
      </c>
    </row>
    <row r="162" spans="1:5" s="19" customFormat="1" x14ac:dyDescent="0.25">
      <c r="A162" s="28" t="s">
        <v>196</v>
      </c>
      <c r="B162" s="28"/>
      <c r="C162" s="29">
        <v>9228</v>
      </c>
      <c r="D162" s="29">
        <v>9228</v>
      </c>
      <c r="E162" s="43">
        <f t="shared" si="2"/>
        <v>1</v>
      </c>
    </row>
    <row r="163" spans="1:5" s="19" customFormat="1" x14ac:dyDescent="0.25">
      <c r="A163" s="30">
        <v>3294</v>
      </c>
      <c r="B163" s="31" t="s">
        <v>100</v>
      </c>
      <c r="C163" s="32">
        <v>9228</v>
      </c>
      <c r="D163" s="32">
        <v>9228</v>
      </c>
      <c r="E163" s="44">
        <f t="shared" si="2"/>
        <v>1</v>
      </c>
    </row>
    <row r="164" spans="1:5" s="19" customFormat="1" x14ac:dyDescent="0.25">
      <c r="A164" s="28" t="s">
        <v>197</v>
      </c>
      <c r="B164" s="28"/>
      <c r="C164" s="29">
        <v>1000</v>
      </c>
      <c r="D164" s="29">
        <v>1000</v>
      </c>
      <c r="E164" s="43">
        <f t="shared" si="2"/>
        <v>1</v>
      </c>
    </row>
    <row r="165" spans="1:5" s="19" customFormat="1" x14ac:dyDescent="0.25">
      <c r="A165" s="30">
        <v>3811</v>
      </c>
      <c r="B165" s="31" t="s">
        <v>120</v>
      </c>
      <c r="C165" s="32">
        <v>1000</v>
      </c>
      <c r="D165" s="32">
        <v>1000</v>
      </c>
      <c r="E165" s="44">
        <f t="shared" si="2"/>
        <v>1</v>
      </c>
    </row>
    <row r="166" spans="1:5" s="19" customFormat="1" x14ac:dyDescent="0.25">
      <c r="A166" s="28" t="s">
        <v>198</v>
      </c>
      <c r="B166" s="28"/>
      <c r="C166" s="29">
        <v>0</v>
      </c>
      <c r="D166" s="29">
        <v>0</v>
      </c>
      <c r="E166" s="43"/>
    </row>
    <row r="167" spans="1:5" s="19" customFormat="1" x14ac:dyDescent="0.25">
      <c r="A167" s="30">
        <v>4213</v>
      </c>
      <c r="B167" s="31" t="s">
        <v>132</v>
      </c>
      <c r="C167" s="32">
        <v>0</v>
      </c>
      <c r="D167" s="32">
        <v>0</v>
      </c>
      <c r="E167" s="44"/>
    </row>
    <row r="168" spans="1:5" s="19" customFormat="1" x14ac:dyDescent="0.25">
      <c r="A168" s="30">
        <v>4214</v>
      </c>
      <c r="B168" s="31" t="s">
        <v>133</v>
      </c>
      <c r="C168" s="32">
        <v>0</v>
      </c>
      <c r="D168" s="32">
        <v>0</v>
      </c>
      <c r="E168" s="44"/>
    </row>
    <row r="169" spans="1:5" s="19" customFormat="1" x14ac:dyDescent="0.25">
      <c r="A169" s="28" t="s">
        <v>199</v>
      </c>
      <c r="B169" s="28"/>
      <c r="C169" s="29">
        <v>50000</v>
      </c>
      <c r="D169" s="29">
        <v>0</v>
      </c>
      <c r="E169" s="43">
        <f t="shared" si="2"/>
        <v>0</v>
      </c>
    </row>
    <row r="170" spans="1:5" s="19" customFormat="1" ht="30" x14ac:dyDescent="0.25">
      <c r="A170" s="30">
        <v>3512</v>
      </c>
      <c r="B170" s="31" t="s">
        <v>108</v>
      </c>
      <c r="C170" s="32">
        <v>50000</v>
      </c>
      <c r="D170" s="32">
        <v>0</v>
      </c>
      <c r="E170" s="44">
        <f t="shared" si="2"/>
        <v>0</v>
      </c>
    </row>
    <row r="171" spans="1:5" s="19" customFormat="1" x14ac:dyDescent="0.25">
      <c r="A171" s="28" t="s">
        <v>200</v>
      </c>
      <c r="B171" s="28"/>
      <c r="C171" s="29">
        <v>19000</v>
      </c>
      <c r="D171" s="29">
        <v>0</v>
      </c>
      <c r="E171" s="43">
        <f t="shared" si="2"/>
        <v>0</v>
      </c>
    </row>
    <row r="172" spans="1:5" s="19" customFormat="1" x14ac:dyDescent="0.25">
      <c r="A172" s="30">
        <v>3237</v>
      </c>
      <c r="B172" s="31" t="s">
        <v>93</v>
      </c>
      <c r="C172" s="32">
        <v>19000</v>
      </c>
      <c r="D172" s="32">
        <v>0</v>
      </c>
      <c r="E172" s="44">
        <f t="shared" si="2"/>
        <v>0</v>
      </c>
    </row>
    <row r="173" spans="1:5" s="19" customFormat="1" x14ac:dyDescent="0.25">
      <c r="A173" s="30">
        <v>3822</v>
      </c>
      <c r="B173" s="31" t="s">
        <v>123</v>
      </c>
      <c r="C173" s="32">
        <v>0</v>
      </c>
      <c r="D173" s="32">
        <v>0</v>
      </c>
      <c r="E173" s="44"/>
    </row>
    <row r="174" spans="1:5" s="19" customFormat="1" x14ac:dyDescent="0.25">
      <c r="A174" s="28" t="s">
        <v>201</v>
      </c>
      <c r="B174" s="28"/>
      <c r="C174" s="29">
        <v>10000</v>
      </c>
      <c r="D174" s="29">
        <v>0</v>
      </c>
      <c r="E174" s="43">
        <f t="shared" si="2"/>
        <v>0</v>
      </c>
    </row>
    <row r="175" spans="1:5" s="19" customFormat="1" ht="45" x14ac:dyDescent="0.25">
      <c r="A175" s="30">
        <v>3861</v>
      </c>
      <c r="B175" s="31" t="s">
        <v>125</v>
      </c>
      <c r="C175" s="32">
        <v>10000</v>
      </c>
      <c r="D175" s="32">
        <v>0</v>
      </c>
      <c r="E175" s="44">
        <f t="shared" si="2"/>
        <v>0</v>
      </c>
    </row>
    <row r="176" spans="1:5" s="19" customFormat="1" x14ac:dyDescent="0.25">
      <c r="A176" s="30">
        <v>4214</v>
      </c>
      <c r="B176" s="31" t="s">
        <v>133</v>
      </c>
      <c r="C176" s="32">
        <v>0</v>
      </c>
      <c r="D176" s="32">
        <v>0</v>
      </c>
      <c r="E176" s="44"/>
    </row>
    <row r="177" spans="1:5" s="19" customFormat="1" x14ac:dyDescent="0.25">
      <c r="A177" s="28" t="s">
        <v>202</v>
      </c>
      <c r="B177" s="28"/>
      <c r="C177" s="29">
        <v>85000</v>
      </c>
      <c r="D177" s="29">
        <v>0</v>
      </c>
      <c r="E177" s="43">
        <f t="shared" si="2"/>
        <v>0</v>
      </c>
    </row>
    <row r="178" spans="1:5" s="19" customFormat="1" x14ac:dyDescent="0.25">
      <c r="A178" s="30">
        <v>3237</v>
      </c>
      <c r="B178" s="31" t="s">
        <v>93</v>
      </c>
      <c r="C178" s="32">
        <v>85000</v>
      </c>
      <c r="D178" s="32">
        <v>0</v>
      </c>
      <c r="E178" s="44">
        <f t="shared" si="2"/>
        <v>0</v>
      </c>
    </row>
    <row r="179" spans="1:5" s="19" customFormat="1" x14ac:dyDescent="0.25">
      <c r="A179" s="28" t="s">
        <v>203</v>
      </c>
      <c r="B179" s="28"/>
      <c r="C179" s="29">
        <v>120000</v>
      </c>
      <c r="D179" s="29">
        <v>448.81</v>
      </c>
      <c r="E179" s="43">
        <f t="shared" si="2"/>
        <v>3.7400833333333335E-3</v>
      </c>
    </row>
    <row r="180" spans="1:5" s="19" customFormat="1" x14ac:dyDescent="0.25">
      <c r="A180" s="30">
        <v>3523</v>
      </c>
      <c r="B180" s="31" t="s">
        <v>110</v>
      </c>
      <c r="C180" s="32">
        <v>120000</v>
      </c>
      <c r="D180" s="32">
        <v>448.81</v>
      </c>
      <c r="E180" s="44">
        <f t="shared" si="2"/>
        <v>3.7400833333333335E-3</v>
      </c>
    </row>
    <row r="181" spans="1:5" s="19" customFormat="1" x14ac:dyDescent="0.25">
      <c r="A181" s="28" t="s">
        <v>204</v>
      </c>
      <c r="B181" s="28"/>
      <c r="C181" s="29">
        <v>20000</v>
      </c>
      <c r="D181" s="29">
        <v>0</v>
      </c>
      <c r="E181" s="43">
        <f t="shared" si="2"/>
        <v>0</v>
      </c>
    </row>
    <row r="182" spans="1:5" s="19" customFormat="1" x14ac:dyDescent="0.25">
      <c r="A182" s="30">
        <v>3523</v>
      </c>
      <c r="B182" s="31" t="s">
        <v>110</v>
      </c>
      <c r="C182" s="32">
        <v>20000</v>
      </c>
      <c r="D182" s="32">
        <v>0</v>
      </c>
      <c r="E182" s="44">
        <f t="shared" si="2"/>
        <v>0</v>
      </c>
    </row>
    <row r="183" spans="1:5" s="19" customFormat="1" x14ac:dyDescent="0.25">
      <c r="A183" s="28" t="s">
        <v>205</v>
      </c>
      <c r="B183" s="28"/>
      <c r="C183" s="29">
        <v>0</v>
      </c>
      <c r="D183" s="29">
        <v>0</v>
      </c>
      <c r="E183" s="43"/>
    </row>
    <row r="184" spans="1:5" s="19" customFormat="1" x14ac:dyDescent="0.25">
      <c r="A184" s="30">
        <v>3236</v>
      </c>
      <c r="B184" s="31" t="s">
        <v>92</v>
      </c>
      <c r="C184" s="32">
        <v>0</v>
      </c>
      <c r="D184" s="32">
        <v>0</v>
      </c>
      <c r="E184" s="44"/>
    </row>
    <row r="185" spans="1:5" s="19" customFormat="1" x14ac:dyDescent="0.25">
      <c r="A185" s="28" t="s">
        <v>206</v>
      </c>
      <c r="B185" s="28"/>
      <c r="C185" s="29">
        <v>10000</v>
      </c>
      <c r="D185" s="29">
        <v>6889</v>
      </c>
      <c r="E185" s="43">
        <f t="shared" si="2"/>
        <v>0.68889999999999996</v>
      </c>
    </row>
    <row r="186" spans="1:5" s="19" customFormat="1" x14ac:dyDescent="0.25">
      <c r="A186" s="30">
        <v>3523</v>
      </c>
      <c r="B186" s="31" t="s">
        <v>110</v>
      </c>
      <c r="C186" s="32">
        <v>10000</v>
      </c>
      <c r="D186" s="32">
        <v>6889</v>
      </c>
      <c r="E186" s="44">
        <f t="shared" si="2"/>
        <v>0.68889999999999996</v>
      </c>
    </row>
    <row r="187" spans="1:5" s="19" customFormat="1" x14ac:dyDescent="0.25">
      <c r="A187" s="28" t="s">
        <v>207</v>
      </c>
      <c r="B187" s="28"/>
      <c r="C187" s="29">
        <v>0</v>
      </c>
      <c r="D187" s="29">
        <v>0</v>
      </c>
      <c r="E187" s="43"/>
    </row>
    <row r="188" spans="1:5" s="19" customFormat="1" x14ac:dyDescent="0.25">
      <c r="A188" s="30">
        <v>3523</v>
      </c>
      <c r="B188" s="31" t="s">
        <v>110</v>
      </c>
      <c r="C188" s="32">
        <v>0</v>
      </c>
      <c r="D188" s="32">
        <v>0</v>
      </c>
      <c r="E188" s="44"/>
    </row>
    <row r="189" spans="1:5" s="19" customFormat="1" x14ac:dyDescent="0.25">
      <c r="A189" s="28" t="s">
        <v>208</v>
      </c>
      <c r="B189" s="28"/>
      <c r="C189" s="29">
        <v>23500</v>
      </c>
      <c r="D189" s="29">
        <v>0</v>
      </c>
      <c r="E189" s="43">
        <f t="shared" si="2"/>
        <v>0</v>
      </c>
    </row>
    <row r="190" spans="1:5" s="19" customFormat="1" x14ac:dyDescent="0.25">
      <c r="A190" s="30">
        <v>3523</v>
      </c>
      <c r="B190" s="31" t="s">
        <v>110</v>
      </c>
      <c r="C190" s="32">
        <v>23500</v>
      </c>
      <c r="D190" s="32">
        <v>0</v>
      </c>
      <c r="E190" s="44">
        <f t="shared" si="2"/>
        <v>0</v>
      </c>
    </row>
    <row r="191" spans="1:5" s="19" customFormat="1" x14ac:dyDescent="0.25">
      <c r="A191" s="28" t="s">
        <v>209</v>
      </c>
      <c r="B191" s="28"/>
      <c r="C191" s="29">
        <v>30000</v>
      </c>
      <c r="D191" s="29">
        <v>19380.43</v>
      </c>
      <c r="E191" s="43">
        <f t="shared" si="2"/>
        <v>0.64601433333333336</v>
      </c>
    </row>
    <row r="192" spans="1:5" s="19" customFormat="1" x14ac:dyDescent="0.25">
      <c r="A192" s="30">
        <v>3811</v>
      </c>
      <c r="B192" s="31" t="s">
        <v>120</v>
      </c>
      <c r="C192" s="32">
        <v>30000</v>
      </c>
      <c r="D192" s="32">
        <v>19380.43</v>
      </c>
      <c r="E192" s="44">
        <f t="shared" si="2"/>
        <v>0.64601433333333336</v>
      </c>
    </row>
    <row r="193" spans="1:5" s="19" customFormat="1" x14ac:dyDescent="0.25">
      <c r="A193" s="26" t="s">
        <v>210</v>
      </c>
      <c r="B193" s="26"/>
      <c r="C193" s="27">
        <v>3122500</v>
      </c>
      <c r="D193" s="27">
        <v>2792348.43</v>
      </c>
      <c r="E193" s="42">
        <f t="shared" si="2"/>
        <v>0.89426691112890322</v>
      </c>
    </row>
    <row r="194" spans="1:5" s="19" customFormat="1" x14ac:dyDescent="0.25">
      <c r="A194" s="28" t="s">
        <v>211</v>
      </c>
      <c r="B194" s="28"/>
      <c r="C194" s="29">
        <v>50000</v>
      </c>
      <c r="D194" s="29">
        <v>7587.5</v>
      </c>
      <c r="E194" s="43">
        <f t="shared" si="2"/>
        <v>0.15175</v>
      </c>
    </row>
    <row r="195" spans="1:5" s="19" customFormat="1" x14ac:dyDescent="0.25">
      <c r="A195" s="30">
        <v>3234</v>
      </c>
      <c r="B195" s="31" t="s">
        <v>90</v>
      </c>
      <c r="C195" s="32">
        <v>50000</v>
      </c>
      <c r="D195" s="32">
        <v>7587.5</v>
      </c>
      <c r="E195" s="44">
        <f t="shared" si="2"/>
        <v>0.15175</v>
      </c>
    </row>
    <row r="196" spans="1:5" s="19" customFormat="1" x14ac:dyDescent="0.25">
      <c r="A196" s="28" t="s">
        <v>212</v>
      </c>
      <c r="B196" s="28"/>
      <c r="C196" s="29">
        <v>250000</v>
      </c>
      <c r="D196" s="29">
        <v>230807.5</v>
      </c>
      <c r="E196" s="43">
        <f t="shared" si="2"/>
        <v>0.92323</v>
      </c>
    </row>
    <row r="197" spans="1:5" s="19" customFormat="1" x14ac:dyDescent="0.25">
      <c r="A197" s="30">
        <v>3234</v>
      </c>
      <c r="B197" s="31" t="s">
        <v>90</v>
      </c>
      <c r="C197" s="32">
        <v>250000</v>
      </c>
      <c r="D197" s="32">
        <v>230807.5</v>
      </c>
      <c r="E197" s="44">
        <f t="shared" si="2"/>
        <v>0.92323</v>
      </c>
    </row>
    <row r="198" spans="1:5" s="19" customFormat="1" x14ac:dyDescent="0.25">
      <c r="A198" s="28" t="s">
        <v>213</v>
      </c>
      <c r="B198" s="28"/>
      <c r="C198" s="29">
        <v>365000</v>
      </c>
      <c r="D198" s="29">
        <v>345930.32</v>
      </c>
      <c r="E198" s="43">
        <f t="shared" si="2"/>
        <v>0.94775430136986305</v>
      </c>
    </row>
    <row r="199" spans="1:5" s="19" customFormat="1" x14ac:dyDescent="0.25">
      <c r="A199" s="30">
        <v>3231</v>
      </c>
      <c r="B199" s="31" t="s">
        <v>87</v>
      </c>
      <c r="C199" s="32">
        <v>5000</v>
      </c>
      <c r="D199" s="32">
        <v>4915</v>
      </c>
      <c r="E199" s="44">
        <f t="shared" si="2"/>
        <v>0.98299999999999998</v>
      </c>
    </row>
    <row r="200" spans="1:5" s="19" customFormat="1" x14ac:dyDescent="0.25">
      <c r="A200" s="30">
        <v>3232</v>
      </c>
      <c r="B200" s="31" t="s">
        <v>88</v>
      </c>
      <c r="C200" s="32">
        <v>10000</v>
      </c>
      <c r="D200" s="32">
        <v>9334.76</v>
      </c>
      <c r="E200" s="44">
        <f t="shared" si="2"/>
        <v>0.93347599999999997</v>
      </c>
    </row>
    <row r="201" spans="1:5" s="19" customFormat="1" x14ac:dyDescent="0.25">
      <c r="A201" s="30">
        <v>3234</v>
      </c>
      <c r="B201" s="31" t="s">
        <v>90</v>
      </c>
      <c r="C201" s="32">
        <v>350000</v>
      </c>
      <c r="D201" s="32">
        <v>331680.56</v>
      </c>
      <c r="E201" s="44">
        <f t="shared" si="2"/>
        <v>0.9476587428571428</v>
      </c>
    </row>
    <row r="202" spans="1:5" s="19" customFormat="1" x14ac:dyDescent="0.25">
      <c r="A202" s="28" t="s">
        <v>214</v>
      </c>
      <c r="B202" s="28"/>
      <c r="C202" s="29">
        <v>35000</v>
      </c>
      <c r="D202" s="29">
        <v>31437.5</v>
      </c>
      <c r="E202" s="43">
        <f t="shared" ref="E202:E265" si="3">D202/C202</f>
        <v>0.89821428571428574</v>
      </c>
    </row>
    <row r="203" spans="1:5" s="19" customFormat="1" x14ac:dyDescent="0.25">
      <c r="A203" s="30">
        <v>3234</v>
      </c>
      <c r="B203" s="31" t="s">
        <v>90</v>
      </c>
      <c r="C203" s="32">
        <v>35000</v>
      </c>
      <c r="D203" s="32">
        <v>31437.5</v>
      </c>
      <c r="E203" s="44">
        <f t="shared" si="3"/>
        <v>0.89821428571428574</v>
      </c>
    </row>
    <row r="204" spans="1:5" s="19" customFormat="1" x14ac:dyDescent="0.25">
      <c r="A204" s="28" t="s">
        <v>215</v>
      </c>
      <c r="B204" s="28"/>
      <c r="C204" s="29">
        <v>50000</v>
      </c>
      <c r="D204" s="29">
        <v>22990</v>
      </c>
      <c r="E204" s="43">
        <f t="shared" si="3"/>
        <v>0.45979999999999999</v>
      </c>
    </row>
    <row r="205" spans="1:5" s="19" customFormat="1" x14ac:dyDescent="0.25">
      <c r="A205" s="30">
        <v>3234</v>
      </c>
      <c r="B205" s="31" t="s">
        <v>90</v>
      </c>
      <c r="C205" s="32">
        <v>50000</v>
      </c>
      <c r="D205" s="32">
        <v>22990</v>
      </c>
      <c r="E205" s="44">
        <f t="shared" si="3"/>
        <v>0.45979999999999999</v>
      </c>
    </row>
    <row r="206" spans="1:5" s="19" customFormat="1" x14ac:dyDescent="0.25">
      <c r="A206" s="28" t="s">
        <v>216</v>
      </c>
      <c r="B206" s="28"/>
      <c r="C206" s="29">
        <v>904500</v>
      </c>
      <c r="D206" s="29">
        <v>841544.83</v>
      </c>
      <c r="E206" s="43">
        <f t="shared" si="3"/>
        <v>0.93039782200110555</v>
      </c>
    </row>
    <row r="207" spans="1:5" s="19" customFormat="1" x14ac:dyDescent="0.25">
      <c r="A207" s="30">
        <v>3232</v>
      </c>
      <c r="B207" s="31" t="s">
        <v>88</v>
      </c>
      <c r="C207" s="32">
        <v>900000</v>
      </c>
      <c r="D207" s="32">
        <v>838982.33</v>
      </c>
      <c r="E207" s="44">
        <f t="shared" si="3"/>
        <v>0.93220258888888885</v>
      </c>
    </row>
    <row r="208" spans="1:5" s="19" customFormat="1" x14ac:dyDescent="0.25">
      <c r="A208" s="30">
        <v>4227</v>
      </c>
      <c r="B208" s="31" t="s">
        <v>138</v>
      </c>
      <c r="C208" s="32">
        <v>4500</v>
      </c>
      <c r="D208" s="32">
        <v>2562.5</v>
      </c>
      <c r="E208" s="44">
        <f t="shared" si="3"/>
        <v>0.56944444444444442</v>
      </c>
    </row>
    <row r="209" spans="1:5" s="19" customFormat="1" x14ac:dyDescent="0.25">
      <c r="A209" s="28" t="s">
        <v>217</v>
      </c>
      <c r="B209" s="28"/>
      <c r="C209" s="29">
        <v>485000</v>
      </c>
      <c r="D209" s="29">
        <v>463072.87</v>
      </c>
      <c r="E209" s="43">
        <f t="shared" si="3"/>
        <v>0.95478942268041234</v>
      </c>
    </row>
    <row r="210" spans="1:5" s="19" customFormat="1" x14ac:dyDescent="0.25">
      <c r="A210" s="30">
        <v>3223</v>
      </c>
      <c r="B210" s="31" t="s">
        <v>84</v>
      </c>
      <c r="C210" s="32">
        <v>400000</v>
      </c>
      <c r="D210" s="32">
        <v>395792.37</v>
      </c>
      <c r="E210" s="44">
        <f t="shared" si="3"/>
        <v>0.98948092499999996</v>
      </c>
    </row>
    <row r="211" spans="1:5" s="19" customFormat="1" x14ac:dyDescent="0.25">
      <c r="A211" s="30">
        <v>3232</v>
      </c>
      <c r="B211" s="31" t="s">
        <v>88</v>
      </c>
      <c r="C211" s="32">
        <v>85000</v>
      </c>
      <c r="D211" s="32">
        <v>67280.5</v>
      </c>
      <c r="E211" s="44">
        <f t="shared" si="3"/>
        <v>0.791535294117647</v>
      </c>
    </row>
    <row r="212" spans="1:5" s="19" customFormat="1" x14ac:dyDescent="0.25">
      <c r="A212" s="28" t="s">
        <v>218</v>
      </c>
      <c r="B212" s="28"/>
      <c r="C212" s="29">
        <v>155000</v>
      </c>
      <c r="D212" s="29">
        <v>161602.69</v>
      </c>
      <c r="E212" s="43">
        <f t="shared" si="3"/>
        <v>1.0425979999999999</v>
      </c>
    </row>
    <row r="213" spans="1:5" s="19" customFormat="1" x14ac:dyDescent="0.25">
      <c r="A213" s="30">
        <v>3234</v>
      </c>
      <c r="B213" s="31" t="s">
        <v>90</v>
      </c>
      <c r="C213" s="32">
        <v>70000</v>
      </c>
      <c r="D213" s="32">
        <v>70000</v>
      </c>
      <c r="E213" s="44">
        <f t="shared" si="3"/>
        <v>1</v>
      </c>
    </row>
    <row r="214" spans="1:5" s="19" customFormat="1" x14ac:dyDescent="0.25">
      <c r="A214" s="30">
        <v>3236</v>
      </c>
      <c r="B214" s="31" t="s">
        <v>92</v>
      </c>
      <c r="C214" s="32">
        <v>79500</v>
      </c>
      <c r="D214" s="32">
        <v>89491.44</v>
      </c>
      <c r="E214" s="44">
        <f t="shared" si="3"/>
        <v>1.1256784905660377</v>
      </c>
    </row>
    <row r="215" spans="1:5" s="19" customFormat="1" x14ac:dyDescent="0.25">
      <c r="A215" s="30">
        <v>3237</v>
      </c>
      <c r="B215" s="31" t="s">
        <v>93</v>
      </c>
      <c r="C215" s="32">
        <v>5500</v>
      </c>
      <c r="D215" s="32">
        <v>2111.25</v>
      </c>
      <c r="E215" s="44">
        <f t="shared" si="3"/>
        <v>0.38386363636363635</v>
      </c>
    </row>
    <row r="216" spans="1:5" s="19" customFormat="1" x14ac:dyDescent="0.25">
      <c r="A216" s="28" t="s">
        <v>219</v>
      </c>
      <c r="B216" s="28"/>
      <c r="C216" s="29">
        <v>120000</v>
      </c>
      <c r="D216" s="29">
        <v>120885</v>
      </c>
      <c r="E216" s="43">
        <f t="shared" si="3"/>
        <v>1.0073749999999999</v>
      </c>
    </row>
    <row r="217" spans="1:5" s="19" customFormat="1" x14ac:dyDescent="0.25">
      <c r="A217" s="30">
        <v>3234</v>
      </c>
      <c r="B217" s="31" t="s">
        <v>90</v>
      </c>
      <c r="C217" s="32">
        <v>120000</v>
      </c>
      <c r="D217" s="32">
        <v>120885</v>
      </c>
      <c r="E217" s="44">
        <f t="shared" si="3"/>
        <v>1.0073749999999999</v>
      </c>
    </row>
    <row r="218" spans="1:5" s="19" customFormat="1" x14ac:dyDescent="0.25">
      <c r="A218" s="28" t="s">
        <v>220</v>
      </c>
      <c r="B218" s="28"/>
      <c r="C218" s="29">
        <v>318000</v>
      </c>
      <c r="D218" s="29">
        <v>307298.96999999997</v>
      </c>
      <c r="E218" s="43">
        <f t="shared" si="3"/>
        <v>0.9663489622641509</v>
      </c>
    </row>
    <row r="219" spans="1:5" s="19" customFormat="1" x14ac:dyDescent="0.25">
      <c r="A219" s="30">
        <v>3111</v>
      </c>
      <c r="B219" s="31" t="s">
        <v>70</v>
      </c>
      <c r="C219" s="32">
        <v>270000</v>
      </c>
      <c r="D219" s="32">
        <v>262200.46000000002</v>
      </c>
      <c r="E219" s="44">
        <f t="shared" si="3"/>
        <v>0.97111281481481493</v>
      </c>
    </row>
    <row r="220" spans="1:5" s="19" customFormat="1" x14ac:dyDescent="0.25">
      <c r="A220" s="30">
        <v>3132</v>
      </c>
      <c r="B220" s="31" t="s">
        <v>74</v>
      </c>
      <c r="C220" s="32">
        <v>48000</v>
      </c>
      <c r="D220" s="32">
        <v>45098.51</v>
      </c>
      <c r="E220" s="44">
        <f t="shared" si="3"/>
        <v>0.93955229166666676</v>
      </c>
    </row>
    <row r="221" spans="1:5" s="19" customFormat="1" x14ac:dyDescent="0.25">
      <c r="A221" s="28" t="s">
        <v>221</v>
      </c>
      <c r="B221" s="28"/>
      <c r="C221" s="29">
        <v>200000</v>
      </c>
      <c r="D221" s="29">
        <v>168750</v>
      </c>
      <c r="E221" s="43">
        <f t="shared" si="3"/>
        <v>0.84375</v>
      </c>
    </row>
    <row r="222" spans="1:5" s="19" customFormat="1" x14ac:dyDescent="0.25">
      <c r="A222" s="30">
        <v>3237</v>
      </c>
      <c r="B222" s="31" t="s">
        <v>93</v>
      </c>
      <c r="C222" s="32">
        <v>200000</v>
      </c>
      <c r="D222" s="32">
        <v>168750</v>
      </c>
      <c r="E222" s="44">
        <f t="shared" si="3"/>
        <v>0.84375</v>
      </c>
    </row>
    <row r="223" spans="1:5" s="19" customFormat="1" x14ac:dyDescent="0.25">
      <c r="A223" s="28" t="s">
        <v>222</v>
      </c>
      <c r="B223" s="28"/>
      <c r="C223" s="29">
        <v>85000</v>
      </c>
      <c r="D223" s="29">
        <v>85791.25</v>
      </c>
      <c r="E223" s="43">
        <f t="shared" si="3"/>
        <v>1.0093088235294119</v>
      </c>
    </row>
    <row r="224" spans="1:5" s="19" customFormat="1" x14ac:dyDescent="0.25">
      <c r="A224" s="30">
        <v>3234</v>
      </c>
      <c r="B224" s="31" t="s">
        <v>90</v>
      </c>
      <c r="C224" s="32">
        <v>85000</v>
      </c>
      <c r="D224" s="32">
        <v>85791.25</v>
      </c>
      <c r="E224" s="44">
        <f t="shared" si="3"/>
        <v>1.0093088235294119</v>
      </c>
    </row>
    <row r="225" spans="1:5" s="19" customFormat="1" x14ac:dyDescent="0.25">
      <c r="A225" s="28" t="s">
        <v>223</v>
      </c>
      <c r="B225" s="28"/>
      <c r="C225" s="29">
        <v>0</v>
      </c>
      <c r="D225" s="29">
        <v>0</v>
      </c>
      <c r="E225" s="43"/>
    </row>
    <row r="226" spans="1:5" s="19" customFormat="1" x14ac:dyDescent="0.25">
      <c r="A226" s="30">
        <v>3232</v>
      </c>
      <c r="B226" s="31" t="s">
        <v>88</v>
      </c>
      <c r="C226" s="32">
        <v>0</v>
      </c>
      <c r="D226" s="32">
        <v>0</v>
      </c>
      <c r="E226" s="44"/>
    </row>
    <row r="227" spans="1:5" s="19" customFormat="1" x14ac:dyDescent="0.25">
      <c r="A227" s="28" t="s">
        <v>224</v>
      </c>
      <c r="B227" s="28"/>
      <c r="C227" s="29">
        <v>5000</v>
      </c>
      <c r="D227" s="29">
        <v>4650</v>
      </c>
      <c r="E227" s="43">
        <f t="shared" si="3"/>
        <v>0.93</v>
      </c>
    </row>
    <row r="228" spans="1:5" s="19" customFormat="1" x14ac:dyDescent="0.25">
      <c r="A228" s="30">
        <v>3234</v>
      </c>
      <c r="B228" s="31" t="s">
        <v>90</v>
      </c>
      <c r="C228" s="32">
        <v>5000</v>
      </c>
      <c r="D228" s="32">
        <v>4650</v>
      </c>
      <c r="E228" s="44">
        <f t="shared" si="3"/>
        <v>0.93</v>
      </c>
    </row>
    <row r="229" spans="1:5" s="19" customFormat="1" x14ac:dyDescent="0.25">
      <c r="A229" s="28" t="s">
        <v>225</v>
      </c>
      <c r="B229" s="28"/>
      <c r="C229" s="29">
        <v>100000</v>
      </c>
      <c r="D229" s="29">
        <v>0</v>
      </c>
      <c r="E229" s="43">
        <f t="shared" si="3"/>
        <v>0</v>
      </c>
    </row>
    <row r="230" spans="1:5" s="19" customFormat="1" x14ac:dyDescent="0.25">
      <c r="A230" s="30">
        <v>3232</v>
      </c>
      <c r="B230" s="31" t="s">
        <v>88</v>
      </c>
      <c r="C230" s="32">
        <v>100000</v>
      </c>
      <c r="D230" s="32">
        <v>0</v>
      </c>
      <c r="E230" s="44">
        <f t="shared" si="3"/>
        <v>0</v>
      </c>
    </row>
    <row r="231" spans="1:5" s="19" customFormat="1" x14ac:dyDescent="0.25">
      <c r="A231" s="26" t="s">
        <v>226</v>
      </c>
      <c r="B231" s="26"/>
      <c r="C231" s="27">
        <v>1540000</v>
      </c>
      <c r="D231" s="27">
        <v>491641.95</v>
      </c>
      <c r="E231" s="42">
        <f t="shared" si="3"/>
        <v>0.31924801948051951</v>
      </c>
    </row>
    <row r="232" spans="1:5" s="19" customFormat="1" x14ac:dyDescent="0.25">
      <c r="A232" s="28" t="s">
        <v>227</v>
      </c>
      <c r="B232" s="28"/>
      <c r="C232" s="29">
        <v>30000</v>
      </c>
      <c r="D232" s="29">
        <v>29996.880000000001</v>
      </c>
      <c r="E232" s="43">
        <f t="shared" si="3"/>
        <v>0.99989600000000001</v>
      </c>
    </row>
    <row r="233" spans="1:5" s="19" customFormat="1" x14ac:dyDescent="0.25">
      <c r="A233" s="30">
        <v>3232</v>
      </c>
      <c r="B233" s="31" t="s">
        <v>88</v>
      </c>
      <c r="C233" s="32">
        <v>30000</v>
      </c>
      <c r="D233" s="32">
        <v>29996.880000000001</v>
      </c>
      <c r="E233" s="44">
        <f t="shared" si="3"/>
        <v>0.99989600000000001</v>
      </c>
    </row>
    <row r="234" spans="1:5" s="19" customFormat="1" x14ac:dyDescent="0.25">
      <c r="A234" s="28" t="s">
        <v>228</v>
      </c>
      <c r="B234" s="28"/>
      <c r="C234" s="29">
        <v>17000</v>
      </c>
      <c r="D234" s="29">
        <v>16937.5</v>
      </c>
      <c r="E234" s="43">
        <f t="shared" si="3"/>
        <v>0.99632352941176472</v>
      </c>
    </row>
    <row r="235" spans="1:5" s="19" customFormat="1" x14ac:dyDescent="0.25">
      <c r="A235" s="30">
        <v>3232</v>
      </c>
      <c r="B235" s="31" t="s">
        <v>88</v>
      </c>
      <c r="C235" s="32">
        <v>2500</v>
      </c>
      <c r="D235" s="32">
        <v>2500</v>
      </c>
      <c r="E235" s="44">
        <f t="shared" si="3"/>
        <v>1</v>
      </c>
    </row>
    <row r="236" spans="1:5" s="19" customFormat="1" x14ac:dyDescent="0.25">
      <c r="A236" s="30">
        <v>4227</v>
      </c>
      <c r="B236" s="31" t="s">
        <v>138</v>
      </c>
      <c r="C236" s="32">
        <v>14500</v>
      </c>
      <c r="D236" s="32">
        <v>14437.5</v>
      </c>
      <c r="E236" s="44">
        <f t="shared" si="3"/>
        <v>0.99568965517241381</v>
      </c>
    </row>
    <row r="237" spans="1:5" s="19" customFormat="1" x14ac:dyDescent="0.25">
      <c r="A237" s="28" t="s">
        <v>229</v>
      </c>
      <c r="B237" s="28"/>
      <c r="C237" s="29">
        <v>390000</v>
      </c>
      <c r="D237" s="29">
        <v>150641.20000000001</v>
      </c>
      <c r="E237" s="43">
        <f t="shared" si="3"/>
        <v>0.38625948717948722</v>
      </c>
    </row>
    <row r="238" spans="1:5" s="19" customFormat="1" x14ac:dyDescent="0.25">
      <c r="A238" s="30">
        <v>3237</v>
      </c>
      <c r="B238" s="31" t="s">
        <v>93</v>
      </c>
      <c r="C238" s="32">
        <v>125000</v>
      </c>
      <c r="D238" s="32">
        <v>118750</v>
      </c>
      <c r="E238" s="44">
        <f t="shared" si="3"/>
        <v>0.95</v>
      </c>
    </row>
    <row r="239" spans="1:5" s="19" customFormat="1" x14ac:dyDescent="0.25">
      <c r="A239" s="30">
        <v>4213</v>
      </c>
      <c r="B239" s="31" t="s">
        <v>132</v>
      </c>
      <c r="C239" s="32">
        <v>265000</v>
      </c>
      <c r="D239" s="32">
        <v>31891.200000000001</v>
      </c>
      <c r="E239" s="44">
        <f t="shared" si="3"/>
        <v>0.12034415094339623</v>
      </c>
    </row>
    <row r="240" spans="1:5" s="19" customFormat="1" x14ac:dyDescent="0.25">
      <c r="A240" s="28" t="s">
        <v>230</v>
      </c>
      <c r="B240" s="28"/>
      <c r="C240" s="29">
        <v>20000</v>
      </c>
      <c r="D240" s="29">
        <v>22568.400000000001</v>
      </c>
      <c r="E240" s="43">
        <f t="shared" si="3"/>
        <v>1.12842</v>
      </c>
    </row>
    <row r="241" spans="1:5" s="19" customFormat="1" x14ac:dyDescent="0.25">
      <c r="A241" s="30">
        <v>3721</v>
      </c>
      <c r="B241" s="31" t="s">
        <v>117</v>
      </c>
      <c r="C241" s="32">
        <v>20000</v>
      </c>
      <c r="D241" s="32">
        <v>22568.400000000001</v>
      </c>
      <c r="E241" s="44">
        <f t="shared" si="3"/>
        <v>1.12842</v>
      </c>
    </row>
    <row r="242" spans="1:5" s="19" customFormat="1" x14ac:dyDescent="0.25">
      <c r="A242" s="28" t="s">
        <v>231</v>
      </c>
      <c r="B242" s="28"/>
      <c r="C242" s="29">
        <v>0</v>
      </c>
      <c r="D242" s="29">
        <v>0</v>
      </c>
      <c r="E242" s="43"/>
    </row>
    <row r="243" spans="1:5" s="19" customFormat="1" x14ac:dyDescent="0.25">
      <c r="A243" s="30">
        <v>4213</v>
      </c>
      <c r="B243" s="31" t="s">
        <v>132</v>
      </c>
      <c r="C243" s="32">
        <v>0</v>
      </c>
      <c r="D243" s="32">
        <v>0</v>
      </c>
      <c r="E243" s="44"/>
    </row>
    <row r="244" spans="1:5" s="19" customFormat="1" x14ac:dyDescent="0.25">
      <c r="A244" s="28" t="s">
        <v>232</v>
      </c>
      <c r="B244" s="28"/>
      <c r="C244" s="29">
        <v>133000</v>
      </c>
      <c r="D244" s="29">
        <v>112500</v>
      </c>
      <c r="E244" s="43">
        <f t="shared" si="3"/>
        <v>0.84586466165413532</v>
      </c>
    </row>
    <row r="245" spans="1:5" s="19" customFormat="1" x14ac:dyDescent="0.25">
      <c r="A245" s="30">
        <v>3237</v>
      </c>
      <c r="B245" s="31" t="s">
        <v>93</v>
      </c>
      <c r="C245" s="32">
        <v>133000</v>
      </c>
      <c r="D245" s="32">
        <v>112500</v>
      </c>
      <c r="E245" s="44">
        <f t="shared" si="3"/>
        <v>0.84586466165413532</v>
      </c>
    </row>
    <row r="246" spans="1:5" s="19" customFormat="1" x14ac:dyDescent="0.25">
      <c r="A246" s="30">
        <v>4213</v>
      </c>
      <c r="B246" s="31" t="s">
        <v>132</v>
      </c>
      <c r="C246" s="32">
        <v>0</v>
      </c>
      <c r="D246" s="32">
        <v>0</v>
      </c>
      <c r="E246" s="44"/>
    </row>
    <row r="247" spans="1:5" s="19" customFormat="1" x14ac:dyDescent="0.25">
      <c r="A247" s="28" t="s">
        <v>233</v>
      </c>
      <c r="B247" s="28"/>
      <c r="C247" s="29">
        <v>320000</v>
      </c>
      <c r="D247" s="29">
        <v>0</v>
      </c>
      <c r="E247" s="43">
        <f t="shared" si="3"/>
        <v>0</v>
      </c>
    </row>
    <row r="248" spans="1:5" s="19" customFormat="1" x14ac:dyDescent="0.25">
      <c r="A248" s="30">
        <v>3237</v>
      </c>
      <c r="B248" s="31" t="s">
        <v>93</v>
      </c>
      <c r="C248" s="32">
        <v>20000</v>
      </c>
      <c r="D248" s="32">
        <v>0</v>
      </c>
      <c r="E248" s="44">
        <f t="shared" si="3"/>
        <v>0</v>
      </c>
    </row>
    <row r="249" spans="1:5" s="19" customFormat="1" x14ac:dyDescent="0.25">
      <c r="A249" s="30">
        <v>4213</v>
      </c>
      <c r="B249" s="31" t="s">
        <v>132</v>
      </c>
      <c r="C249" s="32">
        <v>300000</v>
      </c>
      <c r="D249" s="32">
        <v>0</v>
      </c>
      <c r="E249" s="44">
        <f t="shared" si="3"/>
        <v>0</v>
      </c>
    </row>
    <row r="250" spans="1:5" s="19" customFormat="1" x14ac:dyDescent="0.25">
      <c r="A250" s="28" t="s">
        <v>234</v>
      </c>
      <c r="B250" s="28"/>
      <c r="C250" s="29">
        <v>372000</v>
      </c>
      <c r="D250" s="29">
        <v>0</v>
      </c>
      <c r="E250" s="43">
        <f t="shared" si="3"/>
        <v>0</v>
      </c>
    </row>
    <row r="251" spans="1:5" s="19" customFormat="1" x14ac:dyDescent="0.25">
      <c r="A251" s="30">
        <v>3632</v>
      </c>
      <c r="B251" s="31" t="s">
        <v>114</v>
      </c>
      <c r="C251" s="32">
        <v>372000</v>
      </c>
      <c r="D251" s="32">
        <v>0</v>
      </c>
      <c r="E251" s="44">
        <f t="shared" si="3"/>
        <v>0</v>
      </c>
    </row>
    <row r="252" spans="1:5" s="19" customFormat="1" x14ac:dyDescent="0.25">
      <c r="A252" s="28" t="s">
        <v>235</v>
      </c>
      <c r="B252" s="28"/>
      <c r="C252" s="29">
        <v>50000</v>
      </c>
      <c r="D252" s="29">
        <v>14750</v>
      </c>
      <c r="E252" s="43">
        <f t="shared" si="3"/>
        <v>0.29499999999999998</v>
      </c>
    </row>
    <row r="253" spans="1:5" s="19" customFormat="1" x14ac:dyDescent="0.25">
      <c r="A253" s="30">
        <v>4214</v>
      </c>
      <c r="B253" s="31" t="s">
        <v>133</v>
      </c>
      <c r="C253" s="32">
        <v>50000</v>
      </c>
      <c r="D253" s="32">
        <v>14750</v>
      </c>
      <c r="E253" s="44">
        <f t="shared" si="3"/>
        <v>0.29499999999999998</v>
      </c>
    </row>
    <row r="254" spans="1:5" s="19" customFormat="1" x14ac:dyDescent="0.25">
      <c r="A254" s="28" t="s">
        <v>236</v>
      </c>
      <c r="B254" s="28"/>
      <c r="C254" s="29">
        <v>12000</v>
      </c>
      <c r="D254" s="29">
        <v>13450</v>
      </c>
      <c r="E254" s="43">
        <f t="shared" si="3"/>
        <v>1.1208333333333333</v>
      </c>
    </row>
    <row r="255" spans="1:5" s="19" customFormat="1" x14ac:dyDescent="0.25">
      <c r="A255" s="30">
        <v>4227</v>
      </c>
      <c r="B255" s="31" t="s">
        <v>138</v>
      </c>
      <c r="C255" s="32">
        <v>12000</v>
      </c>
      <c r="D255" s="32">
        <v>13450</v>
      </c>
      <c r="E255" s="44">
        <f t="shared" si="3"/>
        <v>1.1208333333333333</v>
      </c>
    </row>
    <row r="256" spans="1:5" s="19" customFormat="1" x14ac:dyDescent="0.25">
      <c r="A256" s="28" t="s">
        <v>237</v>
      </c>
      <c r="B256" s="28"/>
      <c r="C256" s="29">
        <v>50000</v>
      </c>
      <c r="D256" s="29">
        <v>0</v>
      </c>
      <c r="E256" s="43">
        <f t="shared" si="3"/>
        <v>0</v>
      </c>
    </row>
    <row r="257" spans="1:5" s="19" customFormat="1" x14ac:dyDescent="0.25">
      <c r="A257" s="30">
        <v>4111</v>
      </c>
      <c r="B257" s="31" t="s">
        <v>63</v>
      </c>
      <c r="C257" s="32">
        <v>50000</v>
      </c>
      <c r="D257" s="32">
        <v>0</v>
      </c>
      <c r="E257" s="44">
        <f t="shared" si="3"/>
        <v>0</v>
      </c>
    </row>
    <row r="258" spans="1:5" s="19" customFormat="1" x14ac:dyDescent="0.25">
      <c r="A258" s="28" t="s">
        <v>238</v>
      </c>
      <c r="B258" s="28"/>
      <c r="C258" s="29">
        <v>70000</v>
      </c>
      <c r="D258" s="29">
        <v>75500</v>
      </c>
      <c r="E258" s="43">
        <f t="shared" si="3"/>
        <v>1.0785714285714285</v>
      </c>
    </row>
    <row r="259" spans="1:5" s="19" customFormat="1" x14ac:dyDescent="0.25">
      <c r="A259" s="30">
        <v>3721</v>
      </c>
      <c r="B259" s="31" t="s">
        <v>117</v>
      </c>
      <c r="C259" s="32">
        <v>70000</v>
      </c>
      <c r="D259" s="32">
        <v>75500</v>
      </c>
      <c r="E259" s="44">
        <f t="shared" si="3"/>
        <v>1.0785714285714285</v>
      </c>
    </row>
    <row r="260" spans="1:5" s="19" customFormat="1" x14ac:dyDescent="0.25">
      <c r="A260" s="28" t="s">
        <v>239</v>
      </c>
      <c r="B260" s="28"/>
      <c r="C260" s="29">
        <v>12500</v>
      </c>
      <c r="D260" s="29">
        <v>0</v>
      </c>
      <c r="E260" s="43">
        <f t="shared" si="3"/>
        <v>0</v>
      </c>
    </row>
    <row r="261" spans="1:5" s="19" customFormat="1" ht="45" x14ac:dyDescent="0.25">
      <c r="A261" s="30">
        <v>3861</v>
      </c>
      <c r="B261" s="31" t="s">
        <v>125</v>
      </c>
      <c r="C261" s="32">
        <v>12500</v>
      </c>
      <c r="D261" s="32">
        <v>0</v>
      </c>
      <c r="E261" s="44">
        <f t="shared" si="3"/>
        <v>0</v>
      </c>
    </row>
    <row r="262" spans="1:5" s="19" customFormat="1" x14ac:dyDescent="0.25">
      <c r="A262" s="28" t="s">
        <v>240</v>
      </c>
      <c r="B262" s="28"/>
      <c r="C262" s="29">
        <v>0</v>
      </c>
      <c r="D262" s="29">
        <v>0</v>
      </c>
      <c r="E262" s="43"/>
    </row>
    <row r="263" spans="1:5" s="19" customFormat="1" x14ac:dyDescent="0.25">
      <c r="A263" s="30">
        <v>3237</v>
      </c>
      <c r="B263" s="31" t="s">
        <v>93</v>
      </c>
      <c r="C263" s="32">
        <v>0</v>
      </c>
      <c r="D263" s="32">
        <v>0</v>
      </c>
      <c r="E263" s="44"/>
    </row>
    <row r="264" spans="1:5" s="19" customFormat="1" x14ac:dyDescent="0.25">
      <c r="A264" s="30">
        <v>4214</v>
      </c>
      <c r="B264" s="31" t="s">
        <v>133</v>
      </c>
      <c r="C264" s="32">
        <v>0</v>
      </c>
      <c r="D264" s="32">
        <v>0</v>
      </c>
      <c r="E264" s="44"/>
    </row>
    <row r="265" spans="1:5" s="19" customFormat="1" x14ac:dyDescent="0.25">
      <c r="A265" s="28" t="s">
        <v>241</v>
      </c>
      <c r="B265" s="28"/>
      <c r="C265" s="29">
        <v>63500</v>
      </c>
      <c r="D265" s="29">
        <v>55297.97</v>
      </c>
      <c r="E265" s="43">
        <f t="shared" si="3"/>
        <v>0.87083417322834644</v>
      </c>
    </row>
    <row r="266" spans="1:5" s="19" customFormat="1" x14ac:dyDescent="0.25">
      <c r="A266" s="30">
        <v>3232</v>
      </c>
      <c r="B266" s="31" t="s">
        <v>88</v>
      </c>
      <c r="C266" s="32">
        <v>53500</v>
      </c>
      <c r="D266" s="32">
        <v>52600.88</v>
      </c>
      <c r="E266" s="44">
        <f t="shared" ref="E266:E329" si="4">D266/C266</f>
        <v>0.98319401869158873</v>
      </c>
    </row>
    <row r="267" spans="1:5" s="19" customFormat="1" x14ac:dyDescent="0.25">
      <c r="A267" s="30">
        <v>3234</v>
      </c>
      <c r="B267" s="31" t="s">
        <v>90</v>
      </c>
      <c r="C267" s="32">
        <v>10000</v>
      </c>
      <c r="D267" s="32">
        <v>2697.09</v>
      </c>
      <c r="E267" s="44">
        <f t="shared" si="4"/>
        <v>0.26970900000000003</v>
      </c>
    </row>
    <row r="268" spans="1:5" s="19" customFormat="1" x14ac:dyDescent="0.25">
      <c r="A268" s="26" t="s">
        <v>242</v>
      </c>
      <c r="B268" s="26"/>
      <c r="C268" s="27">
        <v>5768300</v>
      </c>
      <c r="D268" s="27">
        <v>1577442.73</v>
      </c>
      <c r="E268" s="42">
        <f t="shared" si="4"/>
        <v>0.273467525960855</v>
      </c>
    </row>
    <row r="269" spans="1:5" s="19" customFormat="1" x14ac:dyDescent="0.25">
      <c r="A269" s="28" t="s">
        <v>243</v>
      </c>
      <c r="B269" s="28"/>
      <c r="C269" s="29">
        <v>50000</v>
      </c>
      <c r="D269" s="29">
        <v>50585</v>
      </c>
      <c r="E269" s="43">
        <f t="shared" si="4"/>
        <v>1.0117</v>
      </c>
    </row>
    <row r="270" spans="1:5" s="19" customFormat="1" x14ac:dyDescent="0.25">
      <c r="A270" s="30">
        <v>3237</v>
      </c>
      <c r="B270" s="31" t="s">
        <v>93</v>
      </c>
      <c r="C270" s="32">
        <v>50000</v>
      </c>
      <c r="D270" s="32">
        <v>50585</v>
      </c>
      <c r="E270" s="44">
        <f t="shared" si="4"/>
        <v>1.0117</v>
      </c>
    </row>
    <row r="271" spans="1:5" s="19" customFormat="1" x14ac:dyDescent="0.25">
      <c r="A271" s="28" t="s">
        <v>244</v>
      </c>
      <c r="B271" s="28"/>
      <c r="C271" s="29">
        <v>50000</v>
      </c>
      <c r="D271" s="29">
        <v>64835</v>
      </c>
      <c r="E271" s="43">
        <f t="shared" si="4"/>
        <v>1.2967</v>
      </c>
    </row>
    <row r="272" spans="1:5" s="19" customFormat="1" x14ac:dyDescent="0.25">
      <c r="A272" s="30">
        <v>3237</v>
      </c>
      <c r="B272" s="31" t="s">
        <v>93</v>
      </c>
      <c r="C272" s="32">
        <v>50000</v>
      </c>
      <c r="D272" s="32">
        <v>64835</v>
      </c>
      <c r="E272" s="44">
        <f t="shared" si="4"/>
        <v>1.2967</v>
      </c>
    </row>
    <row r="273" spans="1:5" s="19" customFormat="1" x14ac:dyDescent="0.25">
      <c r="A273" s="28" t="s">
        <v>245</v>
      </c>
      <c r="B273" s="28"/>
      <c r="C273" s="29">
        <v>62000</v>
      </c>
      <c r="D273" s="29">
        <v>61761.22</v>
      </c>
      <c r="E273" s="43">
        <f t="shared" si="4"/>
        <v>0.99614870967741942</v>
      </c>
    </row>
    <row r="274" spans="1:5" s="19" customFormat="1" x14ac:dyDescent="0.25">
      <c r="A274" s="30">
        <v>3295</v>
      </c>
      <c r="B274" s="31" t="s">
        <v>101</v>
      </c>
      <c r="C274" s="32">
        <v>62000</v>
      </c>
      <c r="D274" s="32">
        <v>61761.22</v>
      </c>
      <c r="E274" s="44">
        <f t="shared" si="4"/>
        <v>0.99614870967741942</v>
      </c>
    </row>
    <row r="275" spans="1:5" s="19" customFormat="1" x14ac:dyDescent="0.25">
      <c r="A275" s="28" t="s">
        <v>246</v>
      </c>
      <c r="B275" s="28"/>
      <c r="C275" s="29">
        <v>1000</v>
      </c>
      <c r="D275" s="29">
        <v>0</v>
      </c>
      <c r="E275" s="43">
        <f t="shared" si="4"/>
        <v>0</v>
      </c>
    </row>
    <row r="276" spans="1:5" s="19" customFormat="1" x14ac:dyDescent="0.25">
      <c r="A276" s="30">
        <v>3235</v>
      </c>
      <c r="B276" s="31" t="s">
        <v>91</v>
      </c>
      <c r="C276" s="32">
        <v>1000</v>
      </c>
      <c r="D276" s="32">
        <v>0</v>
      </c>
      <c r="E276" s="44">
        <f t="shared" si="4"/>
        <v>0</v>
      </c>
    </row>
    <row r="277" spans="1:5" s="19" customFormat="1" x14ac:dyDescent="0.25">
      <c r="A277" s="28" t="s">
        <v>247</v>
      </c>
      <c r="B277" s="28"/>
      <c r="C277" s="29">
        <v>100000</v>
      </c>
      <c r="D277" s="29">
        <v>51404.800000000003</v>
      </c>
      <c r="E277" s="43">
        <f t="shared" si="4"/>
        <v>0.51404800000000006</v>
      </c>
    </row>
    <row r="278" spans="1:5" s="19" customFormat="1" x14ac:dyDescent="0.25">
      <c r="A278" s="30">
        <v>3237</v>
      </c>
      <c r="B278" s="31" t="s">
        <v>93</v>
      </c>
      <c r="C278" s="32">
        <v>100000</v>
      </c>
      <c r="D278" s="32">
        <v>51404.800000000003</v>
      </c>
      <c r="E278" s="44">
        <f t="shared" si="4"/>
        <v>0.51404800000000006</v>
      </c>
    </row>
    <row r="279" spans="1:5" s="19" customFormat="1" x14ac:dyDescent="0.25">
      <c r="A279" s="28" t="s">
        <v>248</v>
      </c>
      <c r="B279" s="28"/>
      <c r="C279" s="29">
        <v>35000</v>
      </c>
      <c r="D279" s="29">
        <v>32934.959999999999</v>
      </c>
      <c r="E279" s="43">
        <f t="shared" si="4"/>
        <v>0.94099885714285714</v>
      </c>
    </row>
    <row r="280" spans="1:5" s="19" customFormat="1" x14ac:dyDescent="0.25">
      <c r="A280" s="30">
        <v>3232</v>
      </c>
      <c r="B280" s="31" t="s">
        <v>88</v>
      </c>
      <c r="C280" s="32">
        <v>35000</v>
      </c>
      <c r="D280" s="32">
        <v>32934.959999999999</v>
      </c>
      <c r="E280" s="44">
        <f t="shared" si="4"/>
        <v>0.94099885714285714</v>
      </c>
    </row>
    <row r="281" spans="1:5" s="19" customFormat="1" x14ac:dyDescent="0.25">
      <c r="A281" s="28" t="s">
        <v>249</v>
      </c>
      <c r="B281" s="28"/>
      <c r="C281" s="29">
        <v>20000</v>
      </c>
      <c r="D281" s="29">
        <v>16413.150000000001</v>
      </c>
      <c r="E281" s="43">
        <f t="shared" si="4"/>
        <v>0.82065750000000004</v>
      </c>
    </row>
    <row r="282" spans="1:5" s="19" customFormat="1" x14ac:dyDescent="0.25">
      <c r="A282" s="30">
        <v>3295</v>
      </c>
      <c r="B282" s="31" t="s">
        <v>101</v>
      </c>
      <c r="C282" s="32">
        <v>20000</v>
      </c>
      <c r="D282" s="32">
        <v>16413.150000000001</v>
      </c>
      <c r="E282" s="44">
        <f t="shared" si="4"/>
        <v>0.82065750000000004</v>
      </c>
    </row>
    <row r="283" spans="1:5" s="19" customFormat="1" x14ac:dyDescent="0.25">
      <c r="A283" s="28" t="s">
        <v>250</v>
      </c>
      <c r="B283" s="28"/>
      <c r="C283" s="29">
        <v>50000</v>
      </c>
      <c r="D283" s="29">
        <v>41895.08</v>
      </c>
      <c r="E283" s="43">
        <f t="shared" si="4"/>
        <v>0.83790160000000002</v>
      </c>
    </row>
    <row r="284" spans="1:5" s="19" customFormat="1" x14ac:dyDescent="0.25">
      <c r="A284" s="30">
        <v>3223</v>
      </c>
      <c r="B284" s="31" t="s">
        <v>84</v>
      </c>
      <c r="C284" s="32">
        <v>25000</v>
      </c>
      <c r="D284" s="32">
        <v>24324.31</v>
      </c>
      <c r="E284" s="44">
        <f t="shared" si="4"/>
        <v>0.97297240000000007</v>
      </c>
    </row>
    <row r="285" spans="1:5" s="19" customFormat="1" x14ac:dyDescent="0.25">
      <c r="A285" s="30">
        <v>3234</v>
      </c>
      <c r="B285" s="31" t="s">
        <v>90</v>
      </c>
      <c r="C285" s="32">
        <v>4000</v>
      </c>
      <c r="D285" s="32">
        <v>2284.5700000000002</v>
      </c>
      <c r="E285" s="44">
        <f t="shared" si="4"/>
        <v>0.5711425</v>
      </c>
    </row>
    <row r="286" spans="1:5" s="19" customFormat="1" x14ac:dyDescent="0.25">
      <c r="A286" s="30">
        <v>3235</v>
      </c>
      <c r="B286" s="31" t="s">
        <v>91</v>
      </c>
      <c r="C286" s="32">
        <v>1000</v>
      </c>
      <c r="D286" s="32">
        <v>312.5</v>
      </c>
      <c r="E286" s="44">
        <f t="shared" si="4"/>
        <v>0.3125</v>
      </c>
    </row>
    <row r="287" spans="1:5" s="19" customFormat="1" x14ac:dyDescent="0.25">
      <c r="A287" s="30">
        <v>3292</v>
      </c>
      <c r="B287" s="31" t="s">
        <v>98</v>
      </c>
      <c r="C287" s="32">
        <v>20000</v>
      </c>
      <c r="D287" s="32">
        <v>14973.7</v>
      </c>
      <c r="E287" s="44">
        <f t="shared" si="4"/>
        <v>0.74868500000000004</v>
      </c>
    </row>
    <row r="288" spans="1:5" s="19" customFormat="1" x14ac:dyDescent="0.25">
      <c r="A288" s="28" t="s">
        <v>251</v>
      </c>
      <c r="B288" s="28"/>
      <c r="C288" s="29">
        <v>100000</v>
      </c>
      <c r="D288" s="29">
        <v>100000</v>
      </c>
      <c r="E288" s="43">
        <f t="shared" si="4"/>
        <v>1</v>
      </c>
    </row>
    <row r="289" spans="1:5" s="19" customFormat="1" x14ac:dyDescent="0.25">
      <c r="A289" s="30">
        <v>4212</v>
      </c>
      <c r="B289" s="31" t="s">
        <v>131</v>
      </c>
      <c r="C289" s="32">
        <v>100000</v>
      </c>
      <c r="D289" s="32">
        <v>100000</v>
      </c>
      <c r="E289" s="44">
        <f t="shared" si="4"/>
        <v>1</v>
      </c>
    </row>
    <row r="290" spans="1:5" s="19" customFormat="1" x14ac:dyDescent="0.25">
      <c r="A290" s="28" t="s">
        <v>252</v>
      </c>
      <c r="B290" s="28"/>
      <c r="C290" s="29">
        <v>300000</v>
      </c>
      <c r="D290" s="29">
        <v>300000</v>
      </c>
      <c r="E290" s="43">
        <f t="shared" si="4"/>
        <v>1</v>
      </c>
    </row>
    <row r="291" spans="1:5" s="19" customFormat="1" ht="30" x14ac:dyDescent="0.25">
      <c r="A291" s="30">
        <v>5321</v>
      </c>
      <c r="B291" s="31" t="s">
        <v>149</v>
      </c>
      <c r="C291" s="32">
        <v>300000</v>
      </c>
      <c r="D291" s="32">
        <v>300000</v>
      </c>
      <c r="E291" s="44">
        <f t="shared" si="4"/>
        <v>1</v>
      </c>
    </row>
    <row r="292" spans="1:5" s="19" customFormat="1" x14ac:dyDescent="0.25">
      <c r="A292" s="28" t="s">
        <v>253</v>
      </c>
      <c r="B292" s="28"/>
      <c r="C292" s="29">
        <v>6000</v>
      </c>
      <c r="D292" s="29">
        <v>5250</v>
      </c>
      <c r="E292" s="43">
        <f t="shared" si="4"/>
        <v>0.875</v>
      </c>
    </row>
    <row r="293" spans="1:5" s="19" customFormat="1" x14ac:dyDescent="0.25">
      <c r="A293" s="30">
        <v>3239</v>
      </c>
      <c r="B293" s="31" t="s">
        <v>95</v>
      </c>
      <c r="C293" s="32">
        <v>6000</v>
      </c>
      <c r="D293" s="32">
        <v>5250</v>
      </c>
      <c r="E293" s="44">
        <f t="shared" si="4"/>
        <v>0.875</v>
      </c>
    </row>
    <row r="294" spans="1:5" s="19" customFormat="1" x14ac:dyDescent="0.25">
      <c r="A294" s="28" t="s">
        <v>254</v>
      </c>
      <c r="B294" s="28"/>
      <c r="C294" s="29">
        <v>35000</v>
      </c>
      <c r="D294" s="29">
        <v>34700</v>
      </c>
      <c r="E294" s="43">
        <f t="shared" si="4"/>
        <v>0.99142857142857144</v>
      </c>
    </row>
    <row r="295" spans="1:5" s="19" customFormat="1" x14ac:dyDescent="0.25">
      <c r="A295" s="30">
        <v>3239</v>
      </c>
      <c r="B295" s="31" t="s">
        <v>95</v>
      </c>
      <c r="C295" s="32">
        <v>35000</v>
      </c>
      <c r="D295" s="32">
        <v>34700</v>
      </c>
      <c r="E295" s="44">
        <f t="shared" si="4"/>
        <v>0.99142857142857144</v>
      </c>
    </row>
    <row r="296" spans="1:5" s="19" customFormat="1" x14ac:dyDescent="0.25">
      <c r="A296" s="28" t="s">
        <v>255</v>
      </c>
      <c r="B296" s="28"/>
      <c r="C296" s="29">
        <v>4776800</v>
      </c>
      <c r="D296" s="29">
        <v>693763.14</v>
      </c>
      <c r="E296" s="43">
        <f t="shared" si="4"/>
        <v>0.14523596131301289</v>
      </c>
    </row>
    <row r="297" spans="1:5" s="19" customFormat="1" x14ac:dyDescent="0.25">
      <c r="A297" s="30">
        <v>3237</v>
      </c>
      <c r="B297" s="31" t="s">
        <v>93</v>
      </c>
      <c r="C297" s="32">
        <v>375000</v>
      </c>
      <c r="D297" s="32">
        <v>391963.14</v>
      </c>
      <c r="E297" s="44">
        <f t="shared" si="4"/>
        <v>1.0452350400000001</v>
      </c>
    </row>
    <row r="298" spans="1:5" s="19" customFormat="1" x14ac:dyDescent="0.25">
      <c r="A298" s="30">
        <v>3239</v>
      </c>
      <c r="B298" s="31" t="s">
        <v>95</v>
      </c>
      <c r="C298" s="32">
        <v>1800</v>
      </c>
      <c r="D298" s="32">
        <v>1800</v>
      </c>
      <c r="E298" s="44">
        <f t="shared" si="4"/>
        <v>1</v>
      </c>
    </row>
    <row r="299" spans="1:5" s="19" customFormat="1" x14ac:dyDescent="0.25">
      <c r="A299" s="30">
        <v>4212</v>
      </c>
      <c r="B299" s="31" t="s">
        <v>131</v>
      </c>
      <c r="C299" s="32">
        <v>4400000</v>
      </c>
      <c r="D299" s="32">
        <v>300000</v>
      </c>
      <c r="E299" s="44">
        <f t="shared" si="4"/>
        <v>6.8181818181818177E-2</v>
      </c>
    </row>
    <row r="300" spans="1:5" s="19" customFormat="1" x14ac:dyDescent="0.25">
      <c r="A300" s="28" t="s">
        <v>256</v>
      </c>
      <c r="B300" s="28"/>
      <c r="C300" s="29">
        <v>20000</v>
      </c>
      <c r="D300" s="29">
        <v>0</v>
      </c>
      <c r="E300" s="43">
        <f t="shared" si="4"/>
        <v>0</v>
      </c>
    </row>
    <row r="301" spans="1:5" s="19" customFormat="1" x14ac:dyDescent="0.25">
      <c r="A301" s="30">
        <v>3721</v>
      </c>
      <c r="B301" s="31" t="s">
        <v>117</v>
      </c>
      <c r="C301" s="32">
        <v>20000</v>
      </c>
      <c r="D301" s="32">
        <v>0</v>
      </c>
      <c r="E301" s="44">
        <f t="shared" si="4"/>
        <v>0</v>
      </c>
    </row>
    <row r="302" spans="1:5" s="19" customFormat="1" x14ac:dyDescent="0.25">
      <c r="A302" s="28" t="s">
        <v>257</v>
      </c>
      <c r="B302" s="28"/>
      <c r="C302" s="29">
        <v>110000</v>
      </c>
      <c r="D302" s="29">
        <v>81000.38</v>
      </c>
      <c r="E302" s="43">
        <f t="shared" si="4"/>
        <v>0.73636709090909092</v>
      </c>
    </row>
    <row r="303" spans="1:5" s="19" customFormat="1" x14ac:dyDescent="0.25">
      <c r="A303" s="30">
        <v>3221</v>
      </c>
      <c r="B303" s="31" t="s">
        <v>82</v>
      </c>
      <c r="C303" s="32">
        <v>10000</v>
      </c>
      <c r="D303" s="32">
        <v>10000</v>
      </c>
      <c r="E303" s="44">
        <f t="shared" si="4"/>
        <v>1</v>
      </c>
    </row>
    <row r="304" spans="1:5" s="19" customFormat="1" x14ac:dyDescent="0.25">
      <c r="A304" s="30">
        <v>3232</v>
      </c>
      <c r="B304" s="31" t="s">
        <v>88</v>
      </c>
      <c r="C304" s="32">
        <v>100000</v>
      </c>
      <c r="D304" s="32">
        <v>71000.38</v>
      </c>
      <c r="E304" s="44">
        <f t="shared" si="4"/>
        <v>0.71000380000000007</v>
      </c>
    </row>
    <row r="305" spans="1:5" s="19" customFormat="1" x14ac:dyDescent="0.25">
      <c r="A305" s="28" t="s">
        <v>258</v>
      </c>
      <c r="B305" s="28"/>
      <c r="C305" s="29">
        <v>27500</v>
      </c>
      <c r="D305" s="29">
        <v>27400</v>
      </c>
      <c r="E305" s="43">
        <f t="shared" si="4"/>
        <v>0.99636363636363634</v>
      </c>
    </row>
    <row r="306" spans="1:5" s="19" customFormat="1" x14ac:dyDescent="0.25">
      <c r="A306" s="30">
        <v>4223</v>
      </c>
      <c r="B306" s="31" t="s">
        <v>136</v>
      </c>
      <c r="C306" s="32">
        <v>27500</v>
      </c>
      <c r="D306" s="32">
        <v>27400</v>
      </c>
      <c r="E306" s="44">
        <f t="shared" si="4"/>
        <v>0.99636363636363634</v>
      </c>
    </row>
    <row r="307" spans="1:5" s="19" customFormat="1" x14ac:dyDescent="0.25">
      <c r="A307" s="28" t="s">
        <v>259</v>
      </c>
      <c r="B307" s="28"/>
      <c r="C307" s="29">
        <v>15000</v>
      </c>
      <c r="D307" s="29">
        <v>6000</v>
      </c>
      <c r="E307" s="43">
        <f t="shared" si="4"/>
        <v>0.4</v>
      </c>
    </row>
    <row r="308" spans="1:5" s="19" customFormat="1" x14ac:dyDescent="0.25">
      <c r="A308" s="30">
        <v>3721</v>
      </c>
      <c r="B308" s="31" t="s">
        <v>117</v>
      </c>
      <c r="C308" s="32">
        <v>15000</v>
      </c>
      <c r="D308" s="32">
        <v>6000</v>
      </c>
      <c r="E308" s="44">
        <f t="shared" si="4"/>
        <v>0.4</v>
      </c>
    </row>
    <row r="309" spans="1:5" s="19" customFormat="1" x14ac:dyDescent="0.25">
      <c r="A309" s="28" t="s">
        <v>260</v>
      </c>
      <c r="B309" s="28"/>
      <c r="C309" s="29">
        <v>10000</v>
      </c>
      <c r="D309" s="29">
        <v>9500</v>
      </c>
      <c r="E309" s="43">
        <f t="shared" si="4"/>
        <v>0.95</v>
      </c>
    </row>
    <row r="310" spans="1:5" s="19" customFormat="1" x14ac:dyDescent="0.25">
      <c r="A310" s="30">
        <v>3237</v>
      </c>
      <c r="B310" s="31" t="s">
        <v>93</v>
      </c>
      <c r="C310" s="32">
        <v>10000</v>
      </c>
      <c r="D310" s="32">
        <v>9500</v>
      </c>
      <c r="E310" s="44">
        <f t="shared" si="4"/>
        <v>0.95</v>
      </c>
    </row>
    <row r="311" spans="1:5" s="19" customFormat="1" x14ac:dyDescent="0.25">
      <c r="A311" s="26" t="s">
        <v>261</v>
      </c>
      <c r="B311" s="26"/>
      <c r="C311" s="27">
        <v>371000</v>
      </c>
      <c r="D311" s="27">
        <v>282573.90000000002</v>
      </c>
      <c r="E311" s="42">
        <f t="shared" si="4"/>
        <v>0.76165471698113218</v>
      </c>
    </row>
    <row r="312" spans="1:5" s="19" customFormat="1" x14ac:dyDescent="0.25">
      <c r="A312" s="28" t="s">
        <v>262</v>
      </c>
      <c r="B312" s="28"/>
      <c r="C312" s="29">
        <v>50000</v>
      </c>
      <c r="D312" s="29">
        <v>25000</v>
      </c>
      <c r="E312" s="43">
        <f t="shared" si="4"/>
        <v>0.5</v>
      </c>
    </row>
    <row r="313" spans="1:5" s="19" customFormat="1" x14ac:dyDescent="0.25">
      <c r="A313" s="30">
        <v>3811</v>
      </c>
      <c r="B313" s="31" t="s">
        <v>120</v>
      </c>
      <c r="C313" s="32">
        <v>50000</v>
      </c>
      <c r="D313" s="32">
        <v>25000</v>
      </c>
      <c r="E313" s="44">
        <f t="shared" si="4"/>
        <v>0.5</v>
      </c>
    </row>
    <row r="314" spans="1:5" s="19" customFormat="1" x14ac:dyDescent="0.25">
      <c r="A314" s="28" t="s">
        <v>263</v>
      </c>
      <c r="B314" s="28"/>
      <c r="C314" s="29">
        <v>273000</v>
      </c>
      <c r="D314" s="29">
        <v>227241.71</v>
      </c>
      <c r="E314" s="43">
        <f t="shared" si="4"/>
        <v>0.83238721611721611</v>
      </c>
    </row>
    <row r="315" spans="1:5" s="19" customFormat="1" x14ac:dyDescent="0.25">
      <c r="A315" s="30">
        <v>3811</v>
      </c>
      <c r="B315" s="31" t="s">
        <v>120</v>
      </c>
      <c r="C315" s="32">
        <v>193000</v>
      </c>
      <c r="D315" s="32">
        <v>145299.4</v>
      </c>
      <c r="E315" s="44">
        <f t="shared" si="4"/>
        <v>0.75284663212435232</v>
      </c>
    </row>
    <row r="316" spans="1:5" s="19" customFormat="1" x14ac:dyDescent="0.25">
      <c r="A316" s="30">
        <v>3822</v>
      </c>
      <c r="B316" s="31" t="s">
        <v>123</v>
      </c>
      <c r="C316" s="32">
        <v>80000</v>
      </c>
      <c r="D316" s="32">
        <v>81942.31</v>
      </c>
      <c r="E316" s="44">
        <f t="shared" si="4"/>
        <v>1.024278875</v>
      </c>
    </row>
    <row r="317" spans="1:5" s="19" customFormat="1" x14ac:dyDescent="0.25">
      <c r="A317" s="28" t="s">
        <v>264</v>
      </c>
      <c r="B317" s="28"/>
      <c r="C317" s="29">
        <v>15000</v>
      </c>
      <c r="D317" s="29">
        <v>7500</v>
      </c>
      <c r="E317" s="43">
        <f t="shared" si="4"/>
        <v>0.5</v>
      </c>
    </row>
    <row r="318" spans="1:5" s="19" customFormat="1" x14ac:dyDescent="0.25">
      <c r="A318" s="30">
        <v>3811</v>
      </c>
      <c r="B318" s="31" t="s">
        <v>120</v>
      </c>
      <c r="C318" s="32">
        <v>15000</v>
      </c>
      <c r="D318" s="32">
        <v>7500</v>
      </c>
      <c r="E318" s="44">
        <f t="shared" si="4"/>
        <v>0.5</v>
      </c>
    </row>
    <row r="319" spans="1:5" s="19" customFormat="1" x14ac:dyDescent="0.25">
      <c r="A319" s="28" t="s">
        <v>265</v>
      </c>
      <c r="B319" s="28"/>
      <c r="C319" s="29">
        <v>10000</v>
      </c>
      <c r="D319" s="29">
        <v>0</v>
      </c>
      <c r="E319" s="43">
        <f t="shared" si="4"/>
        <v>0</v>
      </c>
    </row>
    <row r="320" spans="1:5" s="19" customFormat="1" x14ac:dyDescent="0.25">
      <c r="A320" s="30">
        <v>3221</v>
      </c>
      <c r="B320" s="31" t="s">
        <v>82</v>
      </c>
      <c r="C320" s="32">
        <v>10000</v>
      </c>
      <c r="D320" s="32">
        <v>0</v>
      </c>
      <c r="E320" s="44">
        <f t="shared" si="4"/>
        <v>0</v>
      </c>
    </row>
    <row r="321" spans="1:5" s="19" customFormat="1" x14ac:dyDescent="0.25">
      <c r="A321" s="28" t="s">
        <v>266</v>
      </c>
      <c r="B321" s="28"/>
      <c r="C321" s="29">
        <v>4000</v>
      </c>
      <c r="D321" s="29">
        <v>4000</v>
      </c>
      <c r="E321" s="43">
        <f t="shared" si="4"/>
        <v>1</v>
      </c>
    </row>
    <row r="322" spans="1:5" s="19" customFormat="1" x14ac:dyDescent="0.25">
      <c r="A322" s="30">
        <v>3811</v>
      </c>
      <c r="B322" s="31" t="s">
        <v>120</v>
      </c>
      <c r="C322" s="32">
        <v>4000</v>
      </c>
      <c r="D322" s="32">
        <v>4000</v>
      </c>
      <c r="E322" s="44">
        <f t="shared" si="4"/>
        <v>1</v>
      </c>
    </row>
    <row r="323" spans="1:5" s="19" customFormat="1" x14ac:dyDescent="0.25">
      <c r="A323" s="28" t="s">
        <v>267</v>
      </c>
      <c r="B323" s="28"/>
      <c r="C323" s="29">
        <v>19000</v>
      </c>
      <c r="D323" s="29">
        <v>18832.189999999999</v>
      </c>
      <c r="E323" s="43">
        <f t="shared" si="4"/>
        <v>0.99116789473684208</v>
      </c>
    </row>
    <row r="324" spans="1:5" s="19" customFormat="1" x14ac:dyDescent="0.25">
      <c r="A324" s="30">
        <v>3822</v>
      </c>
      <c r="B324" s="31" t="s">
        <v>123</v>
      </c>
      <c r="C324" s="32">
        <v>19000</v>
      </c>
      <c r="D324" s="32">
        <v>18832.189999999999</v>
      </c>
      <c r="E324" s="44">
        <f t="shared" si="4"/>
        <v>0.99116789473684208</v>
      </c>
    </row>
    <row r="325" spans="1:5" s="19" customFormat="1" x14ac:dyDescent="0.25">
      <c r="A325" s="26" t="s">
        <v>268</v>
      </c>
      <c r="B325" s="26"/>
      <c r="C325" s="27">
        <v>991000</v>
      </c>
      <c r="D325" s="27">
        <v>932676.14</v>
      </c>
      <c r="E325" s="42">
        <f t="shared" si="4"/>
        <v>0.94114645812310793</v>
      </c>
    </row>
    <row r="326" spans="1:5" s="19" customFormat="1" x14ac:dyDescent="0.25">
      <c r="A326" s="28" t="s">
        <v>269</v>
      </c>
      <c r="B326" s="28"/>
      <c r="C326" s="29">
        <v>41000</v>
      </c>
      <c r="D326" s="29">
        <v>40678.75</v>
      </c>
      <c r="E326" s="43">
        <f t="shared" si="4"/>
        <v>0.99216463414634148</v>
      </c>
    </row>
    <row r="327" spans="1:5" s="19" customFormat="1" x14ac:dyDescent="0.25">
      <c r="A327" s="30">
        <v>3821</v>
      </c>
      <c r="B327" s="31" t="s">
        <v>122</v>
      </c>
      <c r="C327" s="32">
        <v>41000</v>
      </c>
      <c r="D327" s="32">
        <v>40678.75</v>
      </c>
      <c r="E327" s="44">
        <f t="shared" si="4"/>
        <v>0.99216463414634148</v>
      </c>
    </row>
    <row r="328" spans="1:5" s="19" customFormat="1" x14ac:dyDescent="0.25">
      <c r="A328" s="28" t="s">
        <v>270</v>
      </c>
      <c r="B328" s="28"/>
      <c r="C328" s="29">
        <v>450000</v>
      </c>
      <c r="D328" s="29">
        <v>401997.39</v>
      </c>
      <c r="E328" s="43">
        <f t="shared" si="4"/>
        <v>0.89332753333333337</v>
      </c>
    </row>
    <row r="329" spans="1:5" s="19" customFormat="1" x14ac:dyDescent="0.25">
      <c r="A329" s="30">
        <v>3811</v>
      </c>
      <c r="B329" s="31" t="s">
        <v>120</v>
      </c>
      <c r="C329" s="32">
        <v>450000</v>
      </c>
      <c r="D329" s="32">
        <v>401997.39</v>
      </c>
      <c r="E329" s="44">
        <f t="shared" si="4"/>
        <v>0.89332753333333337</v>
      </c>
    </row>
    <row r="330" spans="1:5" s="19" customFormat="1" x14ac:dyDescent="0.25">
      <c r="A330" s="28" t="s">
        <v>271</v>
      </c>
      <c r="B330" s="28"/>
      <c r="C330" s="29">
        <v>40000</v>
      </c>
      <c r="D330" s="29">
        <v>31500</v>
      </c>
      <c r="E330" s="43">
        <f t="shared" ref="E330:E393" si="5">D330/C330</f>
        <v>0.78749999999999998</v>
      </c>
    </row>
    <row r="331" spans="1:5" s="19" customFormat="1" x14ac:dyDescent="0.25">
      <c r="A331" s="30">
        <v>3811</v>
      </c>
      <c r="B331" s="31" t="s">
        <v>120</v>
      </c>
      <c r="C331" s="32">
        <v>40000</v>
      </c>
      <c r="D331" s="32">
        <v>31500</v>
      </c>
      <c r="E331" s="44">
        <f t="shared" si="5"/>
        <v>0.78749999999999998</v>
      </c>
    </row>
    <row r="332" spans="1:5" s="19" customFormat="1" x14ac:dyDescent="0.25">
      <c r="A332" s="28" t="s">
        <v>272</v>
      </c>
      <c r="B332" s="28"/>
      <c r="C332" s="29">
        <v>10000</v>
      </c>
      <c r="D332" s="29">
        <v>8500</v>
      </c>
      <c r="E332" s="43">
        <f t="shared" si="5"/>
        <v>0.85</v>
      </c>
    </row>
    <row r="333" spans="1:5" s="19" customFormat="1" x14ac:dyDescent="0.25">
      <c r="A333" s="30">
        <v>3234</v>
      </c>
      <c r="B333" s="31" t="s">
        <v>90</v>
      </c>
      <c r="C333" s="32">
        <v>2000</v>
      </c>
      <c r="D333" s="32">
        <v>1250</v>
      </c>
      <c r="E333" s="44">
        <f t="shared" si="5"/>
        <v>0.625</v>
      </c>
    </row>
    <row r="334" spans="1:5" s="19" customFormat="1" x14ac:dyDescent="0.25">
      <c r="A334" s="30">
        <v>4226</v>
      </c>
      <c r="B334" s="31" t="s">
        <v>137</v>
      </c>
      <c r="C334" s="32">
        <v>8000</v>
      </c>
      <c r="D334" s="32">
        <v>7250</v>
      </c>
      <c r="E334" s="44">
        <f t="shared" si="5"/>
        <v>0.90625</v>
      </c>
    </row>
    <row r="335" spans="1:5" s="19" customFormat="1" x14ac:dyDescent="0.25">
      <c r="A335" s="28" t="s">
        <v>273</v>
      </c>
      <c r="B335" s="28"/>
      <c r="C335" s="29">
        <v>450000</v>
      </c>
      <c r="D335" s="29">
        <v>450000</v>
      </c>
      <c r="E335" s="43">
        <f t="shared" si="5"/>
        <v>1</v>
      </c>
    </row>
    <row r="336" spans="1:5" s="19" customFormat="1" x14ac:dyDescent="0.25">
      <c r="A336" s="30">
        <v>3234</v>
      </c>
      <c r="B336" s="31" t="s">
        <v>90</v>
      </c>
      <c r="C336" s="32">
        <v>100000</v>
      </c>
      <c r="D336" s="32">
        <v>110000</v>
      </c>
      <c r="E336" s="44">
        <f t="shared" si="5"/>
        <v>1.1000000000000001</v>
      </c>
    </row>
    <row r="337" spans="1:5" s="19" customFormat="1" x14ac:dyDescent="0.25">
      <c r="A337" s="30">
        <v>3811</v>
      </c>
      <c r="B337" s="31" t="s">
        <v>120</v>
      </c>
      <c r="C337" s="32">
        <v>150000</v>
      </c>
      <c r="D337" s="32">
        <v>140000</v>
      </c>
      <c r="E337" s="44">
        <f t="shared" si="5"/>
        <v>0.93333333333333335</v>
      </c>
    </row>
    <row r="338" spans="1:5" s="19" customFormat="1" ht="45" x14ac:dyDescent="0.25">
      <c r="A338" s="30">
        <v>3861</v>
      </c>
      <c r="B338" s="31" t="s">
        <v>125</v>
      </c>
      <c r="C338" s="32">
        <v>200000</v>
      </c>
      <c r="D338" s="32">
        <v>200000</v>
      </c>
      <c r="E338" s="44">
        <f t="shared" si="5"/>
        <v>1</v>
      </c>
    </row>
    <row r="339" spans="1:5" s="19" customFormat="1" x14ac:dyDescent="0.25">
      <c r="A339" s="26" t="s">
        <v>274</v>
      </c>
      <c r="B339" s="26"/>
      <c r="C339" s="27">
        <v>347000</v>
      </c>
      <c r="D339" s="27">
        <v>299925.83</v>
      </c>
      <c r="E339" s="42">
        <f t="shared" si="5"/>
        <v>0.86433956772334297</v>
      </c>
    </row>
    <row r="340" spans="1:5" s="19" customFormat="1" x14ac:dyDescent="0.25">
      <c r="A340" s="28" t="s">
        <v>275</v>
      </c>
      <c r="B340" s="28"/>
      <c r="C340" s="29">
        <v>5000</v>
      </c>
      <c r="D340" s="29">
        <v>3500</v>
      </c>
      <c r="E340" s="43">
        <f t="shared" si="5"/>
        <v>0.7</v>
      </c>
    </row>
    <row r="341" spans="1:5" s="19" customFormat="1" x14ac:dyDescent="0.25">
      <c r="A341" s="30">
        <v>3811</v>
      </c>
      <c r="B341" s="31" t="s">
        <v>120</v>
      </c>
      <c r="C341" s="32">
        <v>5000</v>
      </c>
      <c r="D341" s="32">
        <v>3500</v>
      </c>
      <c r="E341" s="44">
        <f t="shared" si="5"/>
        <v>0.7</v>
      </c>
    </row>
    <row r="342" spans="1:5" s="19" customFormat="1" x14ac:dyDescent="0.25">
      <c r="A342" s="28" t="s">
        <v>276</v>
      </c>
      <c r="B342" s="28"/>
      <c r="C342" s="29">
        <v>65000</v>
      </c>
      <c r="D342" s="29">
        <v>61000</v>
      </c>
      <c r="E342" s="43">
        <f t="shared" si="5"/>
        <v>0.93846153846153846</v>
      </c>
    </row>
    <row r="343" spans="1:5" s="19" customFormat="1" x14ac:dyDescent="0.25">
      <c r="A343" s="30">
        <v>3811</v>
      </c>
      <c r="B343" s="31" t="s">
        <v>120</v>
      </c>
      <c r="C343" s="32">
        <v>65000</v>
      </c>
      <c r="D343" s="32">
        <v>61000</v>
      </c>
      <c r="E343" s="44">
        <f t="shared" si="5"/>
        <v>0.93846153846153846</v>
      </c>
    </row>
    <row r="344" spans="1:5" s="19" customFormat="1" x14ac:dyDescent="0.25">
      <c r="A344" s="28" t="s">
        <v>277</v>
      </c>
      <c r="B344" s="28"/>
      <c r="C344" s="29">
        <v>70000</v>
      </c>
      <c r="D344" s="29">
        <v>50225.47</v>
      </c>
      <c r="E344" s="43">
        <f t="shared" si="5"/>
        <v>0.71750671428571433</v>
      </c>
    </row>
    <row r="345" spans="1:5" s="19" customFormat="1" x14ac:dyDescent="0.25">
      <c r="A345" s="30">
        <v>3811</v>
      </c>
      <c r="B345" s="31" t="s">
        <v>120</v>
      </c>
      <c r="C345" s="32">
        <v>70000</v>
      </c>
      <c r="D345" s="32">
        <v>50225.47</v>
      </c>
      <c r="E345" s="44">
        <f t="shared" si="5"/>
        <v>0.71750671428571433</v>
      </c>
    </row>
    <row r="346" spans="1:5" s="19" customFormat="1" x14ac:dyDescent="0.25">
      <c r="A346" s="28" t="s">
        <v>278</v>
      </c>
      <c r="B346" s="28"/>
      <c r="C346" s="29">
        <v>7000</v>
      </c>
      <c r="D346" s="29">
        <v>5750</v>
      </c>
      <c r="E346" s="43">
        <f t="shared" si="5"/>
        <v>0.8214285714285714</v>
      </c>
    </row>
    <row r="347" spans="1:5" s="19" customFormat="1" x14ac:dyDescent="0.25">
      <c r="A347" s="30">
        <v>3811</v>
      </c>
      <c r="B347" s="31" t="s">
        <v>120</v>
      </c>
      <c r="C347" s="32">
        <v>7000</v>
      </c>
      <c r="D347" s="32">
        <v>5750</v>
      </c>
      <c r="E347" s="44">
        <f t="shared" si="5"/>
        <v>0.8214285714285714</v>
      </c>
    </row>
    <row r="348" spans="1:5" s="19" customFormat="1" x14ac:dyDescent="0.25">
      <c r="A348" s="28" t="s">
        <v>279</v>
      </c>
      <c r="B348" s="28"/>
      <c r="C348" s="29">
        <v>200000</v>
      </c>
      <c r="D348" s="29">
        <v>179450.36</v>
      </c>
      <c r="E348" s="43">
        <f t="shared" si="5"/>
        <v>0.89725179999999993</v>
      </c>
    </row>
    <row r="349" spans="1:5" s="19" customFormat="1" x14ac:dyDescent="0.25">
      <c r="A349" s="30">
        <v>3821</v>
      </c>
      <c r="B349" s="31" t="s">
        <v>122</v>
      </c>
      <c r="C349" s="32">
        <v>200000</v>
      </c>
      <c r="D349" s="32">
        <v>179450.36</v>
      </c>
      <c r="E349" s="44">
        <f t="shared" si="5"/>
        <v>0.89725179999999993</v>
      </c>
    </row>
    <row r="350" spans="1:5" s="19" customFormat="1" x14ac:dyDescent="0.25">
      <c r="A350" s="26" t="s">
        <v>280</v>
      </c>
      <c r="B350" s="26"/>
      <c r="C350" s="27">
        <v>186000</v>
      </c>
      <c r="D350" s="27">
        <v>100000</v>
      </c>
      <c r="E350" s="42">
        <f t="shared" si="5"/>
        <v>0.5376344086021505</v>
      </c>
    </row>
    <row r="351" spans="1:5" s="19" customFormat="1" x14ac:dyDescent="0.25">
      <c r="A351" s="28" t="s">
        <v>281</v>
      </c>
      <c r="B351" s="28"/>
      <c r="C351" s="29">
        <v>36000</v>
      </c>
      <c r="D351" s="29">
        <v>36000</v>
      </c>
      <c r="E351" s="43">
        <f t="shared" si="5"/>
        <v>1</v>
      </c>
    </row>
    <row r="352" spans="1:5" s="19" customFormat="1" x14ac:dyDescent="0.25">
      <c r="A352" s="30">
        <v>3811</v>
      </c>
      <c r="B352" s="31" t="s">
        <v>120</v>
      </c>
      <c r="C352" s="32">
        <v>36000</v>
      </c>
      <c r="D352" s="32">
        <v>36000</v>
      </c>
      <c r="E352" s="44">
        <f t="shared" si="5"/>
        <v>1</v>
      </c>
    </row>
    <row r="353" spans="1:5" s="19" customFormat="1" x14ac:dyDescent="0.25">
      <c r="A353" s="28" t="s">
        <v>282</v>
      </c>
      <c r="B353" s="28"/>
      <c r="C353" s="29">
        <v>150000</v>
      </c>
      <c r="D353" s="29">
        <v>64000</v>
      </c>
      <c r="E353" s="43">
        <f t="shared" si="5"/>
        <v>0.42666666666666669</v>
      </c>
    </row>
    <row r="354" spans="1:5" s="19" customFormat="1" x14ac:dyDescent="0.25">
      <c r="A354" s="30">
        <v>3821</v>
      </c>
      <c r="B354" s="31" t="s">
        <v>122</v>
      </c>
      <c r="C354" s="32">
        <v>150000</v>
      </c>
      <c r="D354" s="32">
        <v>64000</v>
      </c>
      <c r="E354" s="44">
        <f t="shared" si="5"/>
        <v>0.42666666666666669</v>
      </c>
    </row>
    <row r="355" spans="1:5" s="19" customFormat="1" x14ac:dyDescent="0.25">
      <c r="A355" s="26" t="s">
        <v>283</v>
      </c>
      <c r="B355" s="26"/>
      <c r="C355" s="27">
        <v>333200</v>
      </c>
      <c r="D355" s="27">
        <v>210521.1</v>
      </c>
      <c r="E355" s="42">
        <f t="shared" si="5"/>
        <v>0.63181602641056422</v>
      </c>
    </row>
    <row r="356" spans="1:5" s="19" customFormat="1" x14ac:dyDescent="0.25">
      <c r="A356" s="28" t="s">
        <v>284</v>
      </c>
      <c r="B356" s="28"/>
      <c r="C356" s="29">
        <v>120000</v>
      </c>
      <c r="D356" s="29">
        <v>120000</v>
      </c>
      <c r="E356" s="43">
        <f t="shared" si="5"/>
        <v>1</v>
      </c>
    </row>
    <row r="357" spans="1:5" s="19" customFormat="1" x14ac:dyDescent="0.25">
      <c r="A357" s="30">
        <v>3811</v>
      </c>
      <c r="B357" s="31" t="s">
        <v>120</v>
      </c>
      <c r="C357" s="32">
        <v>120000</v>
      </c>
      <c r="D357" s="32">
        <v>120000</v>
      </c>
      <c r="E357" s="44">
        <f t="shared" si="5"/>
        <v>1</v>
      </c>
    </row>
    <row r="358" spans="1:5" s="19" customFormat="1" x14ac:dyDescent="0.25">
      <c r="A358" s="28" t="s">
        <v>285</v>
      </c>
      <c r="B358" s="28"/>
      <c r="C358" s="29">
        <v>22700</v>
      </c>
      <c r="D358" s="29">
        <v>22700</v>
      </c>
      <c r="E358" s="43">
        <f t="shared" si="5"/>
        <v>1</v>
      </c>
    </row>
    <row r="359" spans="1:5" s="19" customFormat="1" x14ac:dyDescent="0.25">
      <c r="A359" s="30">
        <v>3811</v>
      </c>
      <c r="B359" s="31" t="s">
        <v>120</v>
      </c>
      <c r="C359" s="32">
        <v>22700</v>
      </c>
      <c r="D359" s="32">
        <v>22700</v>
      </c>
      <c r="E359" s="44">
        <f t="shared" si="5"/>
        <v>1</v>
      </c>
    </row>
    <row r="360" spans="1:5" s="19" customFormat="1" x14ac:dyDescent="0.25">
      <c r="A360" s="28" t="s">
        <v>286</v>
      </c>
      <c r="B360" s="28"/>
      <c r="C360" s="29">
        <v>90500</v>
      </c>
      <c r="D360" s="29">
        <v>67821.100000000006</v>
      </c>
      <c r="E360" s="43">
        <f t="shared" si="5"/>
        <v>0.74940441988950279</v>
      </c>
    </row>
    <row r="361" spans="1:5" s="19" customFormat="1" x14ac:dyDescent="0.25">
      <c r="A361" s="30">
        <v>3223</v>
      </c>
      <c r="B361" s="31" t="s">
        <v>84</v>
      </c>
      <c r="C361" s="32">
        <v>48200</v>
      </c>
      <c r="D361" s="32">
        <v>27317.34</v>
      </c>
      <c r="E361" s="44">
        <f t="shared" si="5"/>
        <v>0.56674979253112034</v>
      </c>
    </row>
    <row r="362" spans="1:5" s="19" customFormat="1" x14ac:dyDescent="0.25">
      <c r="A362" s="30">
        <v>3231</v>
      </c>
      <c r="B362" s="31" t="s">
        <v>87</v>
      </c>
      <c r="C362" s="32">
        <v>3600</v>
      </c>
      <c r="D362" s="32">
        <v>3815.24</v>
      </c>
      <c r="E362" s="44">
        <f t="shared" si="5"/>
        <v>1.0597888888888889</v>
      </c>
    </row>
    <row r="363" spans="1:5" s="19" customFormat="1" x14ac:dyDescent="0.25">
      <c r="A363" s="30">
        <v>3234</v>
      </c>
      <c r="B363" s="31" t="s">
        <v>90</v>
      </c>
      <c r="C363" s="32">
        <v>3700</v>
      </c>
      <c r="D363" s="32">
        <v>3688.52</v>
      </c>
      <c r="E363" s="44">
        <f t="shared" si="5"/>
        <v>0.99689729729729726</v>
      </c>
    </row>
    <row r="364" spans="1:5" s="19" customFormat="1" x14ac:dyDescent="0.25">
      <c r="A364" s="30">
        <v>3631</v>
      </c>
      <c r="B364" s="31" t="s">
        <v>113</v>
      </c>
      <c r="C364" s="32">
        <v>35000</v>
      </c>
      <c r="D364" s="32">
        <v>33000</v>
      </c>
      <c r="E364" s="44">
        <f t="shared" si="5"/>
        <v>0.94285714285714284</v>
      </c>
    </row>
    <row r="365" spans="1:5" s="19" customFormat="1" x14ac:dyDescent="0.25">
      <c r="A365" s="28" t="s">
        <v>287</v>
      </c>
      <c r="B365" s="28"/>
      <c r="C365" s="29">
        <v>100000</v>
      </c>
      <c r="D365" s="29">
        <v>0</v>
      </c>
      <c r="E365" s="43">
        <f t="shared" si="5"/>
        <v>0</v>
      </c>
    </row>
    <row r="366" spans="1:5" s="19" customFormat="1" x14ac:dyDescent="0.25">
      <c r="A366" s="30">
        <v>3233</v>
      </c>
      <c r="B366" s="31" t="s">
        <v>89</v>
      </c>
      <c r="C366" s="32">
        <v>100000</v>
      </c>
      <c r="D366" s="32">
        <v>0</v>
      </c>
      <c r="E366" s="44">
        <f t="shared" si="5"/>
        <v>0</v>
      </c>
    </row>
    <row r="367" spans="1:5" s="19" customFormat="1" x14ac:dyDescent="0.25">
      <c r="A367" s="26" t="s">
        <v>288</v>
      </c>
      <c r="B367" s="26"/>
      <c r="C367" s="27">
        <v>242535</v>
      </c>
      <c r="D367" s="27">
        <v>211730.17</v>
      </c>
      <c r="E367" s="42">
        <f t="shared" si="5"/>
        <v>0.8729881048096152</v>
      </c>
    </row>
    <row r="368" spans="1:5" s="19" customFormat="1" x14ac:dyDescent="0.25">
      <c r="A368" s="28" t="s">
        <v>289</v>
      </c>
      <c r="B368" s="28"/>
      <c r="C368" s="29">
        <v>78135</v>
      </c>
      <c r="D368" s="29">
        <v>77665</v>
      </c>
      <c r="E368" s="43">
        <f t="shared" si="5"/>
        <v>0.99398476994944651</v>
      </c>
    </row>
    <row r="369" spans="1:5" s="19" customFormat="1" x14ac:dyDescent="0.25">
      <c r="A369" s="30">
        <v>3631</v>
      </c>
      <c r="B369" s="31" t="s">
        <v>113</v>
      </c>
      <c r="C369" s="32">
        <v>78135</v>
      </c>
      <c r="D369" s="32">
        <v>77665</v>
      </c>
      <c r="E369" s="44">
        <f t="shared" si="5"/>
        <v>0.99398476994944651</v>
      </c>
    </row>
    <row r="370" spans="1:5" s="19" customFormat="1" x14ac:dyDescent="0.25">
      <c r="A370" s="28" t="s">
        <v>290</v>
      </c>
      <c r="B370" s="28"/>
      <c r="C370" s="29">
        <v>24400</v>
      </c>
      <c r="D370" s="29">
        <v>21355</v>
      </c>
      <c r="E370" s="43">
        <f t="shared" si="5"/>
        <v>0.87520491803278688</v>
      </c>
    </row>
    <row r="371" spans="1:5" s="19" customFormat="1" x14ac:dyDescent="0.25">
      <c r="A371" s="30">
        <v>3631</v>
      </c>
      <c r="B371" s="31" t="s">
        <v>113</v>
      </c>
      <c r="C371" s="32">
        <v>24400</v>
      </c>
      <c r="D371" s="32">
        <v>21355</v>
      </c>
      <c r="E371" s="44">
        <f t="shared" si="5"/>
        <v>0.87520491803278688</v>
      </c>
    </row>
    <row r="372" spans="1:5" s="19" customFormat="1" x14ac:dyDescent="0.25">
      <c r="A372" s="28" t="s">
        <v>291</v>
      </c>
      <c r="B372" s="28"/>
      <c r="C372" s="29">
        <v>62000</v>
      </c>
      <c r="D372" s="29">
        <v>60000</v>
      </c>
      <c r="E372" s="43">
        <f t="shared" si="5"/>
        <v>0.967741935483871</v>
      </c>
    </row>
    <row r="373" spans="1:5" s="19" customFormat="1" x14ac:dyDescent="0.25">
      <c r="A373" s="30">
        <v>3722</v>
      </c>
      <c r="B373" s="31" t="s">
        <v>118</v>
      </c>
      <c r="C373" s="32">
        <v>62000</v>
      </c>
      <c r="D373" s="32">
        <v>60000</v>
      </c>
      <c r="E373" s="44">
        <f t="shared" si="5"/>
        <v>0.967741935483871</v>
      </c>
    </row>
    <row r="374" spans="1:5" s="19" customFormat="1" x14ac:dyDescent="0.25">
      <c r="A374" s="28" t="s">
        <v>292</v>
      </c>
      <c r="B374" s="28"/>
      <c r="C374" s="29">
        <v>8000</v>
      </c>
      <c r="D374" s="29">
        <v>8000</v>
      </c>
      <c r="E374" s="43">
        <f t="shared" si="5"/>
        <v>1</v>
      </c>
    </row>
    <row r="375" spans="1:5" s="19" customFormat="1" x14ac:dyDescent="0.25">
      <c r="A375" s="30">
        <v>3722</v>
      </c>
      <c r="B375" s="31" t="s">
        <v>118</v>
      </c>
      <c r="C375" s="32">
        <v>8000</v>
      </c>
      <c r="D375" s="32">
        <v>8000</v>
      </c>
      <c r="E375" s="44">
        <f t="shared" si="5"/>
        <v>1</v>
      </c>
    </row>
    <row r="376" spans="1:5" s="19" customFormat="1" x14ac:dyDescent="0.25">
      <c r="A376" s="28" t="s">
        <v>293</v>
      </c>
      <c r="B376" s="28"/>
      <c r="C376" s="29">
        <v>70000</v>
      </c>
      <c r="D376" s="29">
        <v>44710.17</v>
      </c>
      <c r="E376" s="43">
        <f t="shared" si="5"/>
        <v>0.6387167142857143</v>
      </c>
    </row>
    <row r="377" spans="1:5" s="19" customFormat="1" x14ac:dyDescent="0.25">
      <c r="A377" s="30">
        <v>3721</v>
      </c>
      <c r="B377" s="31" t="s">
        <v>117</v>
      </c>
      <c r="C377" s="32">
        <v>70000</v>
      </c>
      <c r="D377" s="32">
        <v>44710.17</v>
      </c>
      <c r="E377" s="44">
        <f t="shared" si="5"/>
        <v>0.6387167142857143</v>
      </c>
    </row>
    <row r="378" spans="1:5" s="19" customFormat="1" x14ac:dyDescent="0.25">
      <c r="A378" s="26" t="s">
        <v>294</v>
      </c>
      <c r="B378" s="26"/>
      <c r="C378" s="27">
        <v>904000</v>
      </c>
      <c r="D378" s="27">
        <v>855430.33</v>
      </c>
      <c r="E378" s="42">
        <f t="shared" si="5"/>
        <v>0.94627248893805305</v>
      </c>
    </row>
    <row r="379" spans="1:5" s="19" customFormat="1" x14ac:dyDescent="0.25">
      <c r="A379" s="28" t="s">
        <v>295</v>
      </c>
      <c r="B379" s="28"/>
      <c r="C379" s="29">
        <v>60000</v>
      </c>
      <c r="D379" s="29">
        <v>38139.29</v>
      </c>
      <c r="E379" s="43">
        <f t="shared" si="5"/>
        <v>0.63565483333333339</v>
      </c>
    </row>
    <row r="380" spans="1:5" s="19" customFormat="1" x14ac:dyDescent="0.25">
      <c r="A380" s="30">
        <v>3721</v>
      </c>
      <c r="B380" s="31" t="s">
        <v>117</v>
      </c>
      <c r="C380" s="32">
        <v>60000</v>
      </c>
      <c r="D380" s="32">
        <v>38139.29</v>
      </c>
      <c r="E380" s="44">
        <f t="shared" si="5"/>
        <v>0.63565483333333339</v>
      </c>
    </row>
    <row r="381" spans="1:5" s="19" customFormat="1" x14ac:dyDescent="0.25">
      <c r="A381" s="28" t="s">
        <v>296</v>
      </c>
      <c r="B381" s="28"/>
      <c r="C381" s="29">
        <v>770000</v>
      </c>
      <c r="D381" s="29">
        <v>752843.76</v>
      </c>
      <c r="E381" s="43">
        <f t="shared" si="5"/>
        <v>0.97771916883116883</v>
      </c>
    </row>
    <row r="382" spans="1:5" s="19" customFormat="1" x14ac:dyDescent="0.25">
      <c r="A382" s="30">
        <v>3721</v>
      </c>
      <c r="B382" s="31" t="s">
        <v>117</v>
      </c>
      <c r="C382" s="32">
        <v>770000</v>
      </c>
      <c r="D382" s="32">
        <v>752843.76</v>
      </c>
      <c r="E382" s="44">
        <f t="shared" si="5"/>
        <v>0.97771916883116883</v>
      </c>
    </row>
    <row r="383" spans="1:5" s="19" customFormat="1" x14ac:dyDescent="0.25">
      <c r="A383" s="28" t="s">
        <v>297</v>
      </c>
      <c r="B383" s="28"/>
      <c r="C383" s="29">
        <v>30000</v>
      </c>
      <c r="D383" s="29">
        <v>21347.279999999999</v>
      </c>
      <c r="E383" s="43">
        <f t="shared" si="5"/>
        <v>0.71157599999999999</v>
      </c>
    </row>
    <row r="384" spans="1:5" s="19" customFormat="1" x14ac:dyDescent="0.25">
      <c r="A384" s="30">
        <v>3811</v>
      </c>
      <c r="B384" s="31" t="s">
        <v>120</v>
      </c>
      <c r="C384" s="32">
        <v>30000</v>
      </c>
      <c r="D384" s="32">
        <v>21347.279999999999</v>
      </c>
      <c r="E384" s="44">
        <f t="shared" si="5"/>
        <v>0.71157599999999999</v>
      </c>
    </row>
    <row r="385" spans="1:5" s="19" customFormat="1" x14ac:dyDescent="0.25">
      <c r="A385" s="28" t="s">
        <v>298</v>
      </c>
      <c r="B385" s="28"/>
      <c r="C385" s="29">
        <v>44000</v>
      </c>
      <c r="D385" s="29">
        <v>43100</v>
      </c>
      <c r="E385" s="43">
        <f t="shared" si="5"/>
        <v>0.9795454545454545</v>
      </c>
    </row>
    <row r="386" spans="1:5" s="19" customFormat="1" x14ac:dyDescent="0.25">
      <c r="A386" s="30">
        <v>3811</v>
      </c>
      <c r="B386" s="31" t="s">
        <v>120</v>
      </c>
      <c r="C386" s="32">
        <v>44000</v>
      </c>
      <c r="D386" s="32">
        <v>43100</v>
      </c>
      <c r="E386" s="44">
        <f t="shared" si="5"/>
        <v>0.9795454545454545</v>
      </c>
    </row>
    <row r="387" spans="1:5" s="19" customFormat="1" x14ac:dyDescent="0.25">
      <c r="A387" s="26" t="s">
        <v>163</v>
      </c>
      <c r="B387" s="26"/>
      <c r="C387" s="27">
        <v>79065</v>
      </c>
      <c r="D387" s="27">
        <v>75181.649999999994</v>
      </c>
      <c r="E387" s="42">
        <f t="shared" si="5"/>
        <v>0.95088408271675195</v>
      </c>
    </row>
    <row r="388" spans="1:5" s="19" customFormat="1" x14ac:dyDescent="0.25">
      <c r="A388" s="28" t="s">
        <v>299</v>
      </c>
      <c r="B388" s="28"/>
      <c r="C388" s="29">
        <v>5000</v>
      </c>
      <c r="D388" s="29">
        <v>1750</v>
      </c>
      <c r="E388" s="43">
        <f t="shared" si="5"/>
        <v>0.35</v>
      </c>
    </row>
    <row r="389" spans="1:5" s="19" customFormat="1" x14ac:dyDescent="0.25">
      <c r="A389" s="30">
        <v>3233</v>
      </c>
      <c r="B389" s="31" t="s">
        <v>89</v>
      </c>
      <c r="C389" s="32">
        <v>5000</v>
      </c>
      <c r="D389" s="32">
        <v>1750</v>
      </c>
      <c r="E389" s="44">
        <f t="shared" si="5"/>
        <v>0.35</v>
      </c>
    </row>
    <row r="390" spans="1:5" s="19" customFormat="1" x14ac:dyDescent="0.25">
      <c r="A390" s="28" t="s">
        <v>300</v>
      </c>
      <c r="B390" s="28"/>
      <c r="C390" s="29">
        <v>10000</v>
      </c>
      <c r="D390" s="29">
        <v>10000</v>
      </c>
      <c r="E390" s="43">
        <f t="shared" si="5"/>
        <v>1</v>
      </c>
    </row>
    <row r="391" spans="1:5" s="19" customFormat="1" x14ac:dyDescent="0.25">
      <c r="A391" s="30">
        <v>3811</v>
      </c>
      <c r="B391" s="31" t="s">
        <v>120</v>
      </c>
      <c r="C391" s="32">
        <v>10000</v>
      </c>
      <c r="D391" s="32">
        <v>10000</v>
      </c>
      <c r="E391" s="44">
        <f t="shared" si="5"/>
        <v>1</v>
      </c>
    </row>
    <row r="392" spans="1:5" s="19" customFormat="1" x14ac:dyDescent="0.25">
      <c r="A392" s="28" t="s">
        <v>301</v>
      </c>
      <c r="B392" s="28"/>
      <c r="C392" s="29">
        <v>15000</v>
      </c>
      <c r="D392" s="29">
        <v>15000</v>
      </c>
      <c r="E392" s="43">
        <f t="shared" si="5"/>
        <v>1</v>
      </c>
    </row>
    <row r="393" spans="1:5" s="19" customFormat="1" x14ac:dyDescent="0.25">
      <c r="A393" s="30">
        <v>3811</v>
      </c>
      <c r="B393" s="31" t="s">
        <v>120</v>
      </c>
      <c r="C393" s="32">
        <v>15000</v>
      </c>
      <c r="D393" s="32">
        <v>15000</v>
      </c>
      <c r="E393" s="44">
        <f t="shared" si="5"/>
        <v>1</v>
      </c>
    </row>
    <row r="394" spans="1:5" s="19" customFormat="1" x14ac:dyDescent="0.25">
      <c r="A394" s="28" t="s">
        <v>302</v>
      </c>
      <c r="B394" s="28"/>
      <c r="C394" s="29">
        <v>10000</v>
      </c>
      <c r="D394" s="29">
        <v>10000</v>
      </c>
      <c r="E394" s="43">
        <f t="shared" ref="E394:E441" si="6">D394/C394</f>
        <v>1</v>
      </c>
    </row>
    <row r="395" spans="1:5" s="19" customFormat="1" x14ac:dyDescent="0.25">
      <c r="A395" s="30">
        <v>3811</v>
      </c>
      <c r="B395" s="31" t="s">
        <v>120</v>
      </c>
      <c r="C395" s="32">
        <v>10000</v>
      </c>
      <c r="D395" s="32">
        <v>10000</v>
      </c>
      <c r="E395" s="44">
        <f t="shared" si="6"/>
        <v>1</v>
      </c>
    </row>
    <row r="396" spans="1:5" s="19" customFormat="1" x14ac:dyDescent="0.25">
      <c r="A396" s="28" t="s">
        <v>303</v>
      </c>
      <c r="B396" s="28"/>
      <c r="C396" s="29">
        <v>10000</v>
      </c>
      <c r="D396" s="29">
        <v>10000</v>
      </c>
      <c r="E396" s="43">
        <f t="shared" si="6"/>
        <v>1</v>
      </c>
    </row>
    <row r="397" spans="1:5" s="19" customFormat="1" x14ac:dyDescent="0.25">
      <c r="A397" s="30">
        <v>3811</v>
      </c>
      <c r="B397" s="31" t="s">
        <v>120</v>
      </c>
      <c r="C397" s="32">
        <v>10000</v>
      </c>
      <c r="D397" s="32">
        <v>10000</v>
      </c>
      <c r="E397" s="44">
        <f t="shared" si="6"/>
        <v>1</v>
      </c>
    </row>
    <row r="398" spans="1:5" s="19" customFormat="1" x14ac:dyDescent="0.25">
      <c r="A398" s="28" t="s">
        <v>304</v>
      </c>
      <c r="B398" s="28"/>
      <c r="C398" s="29">
        <v>22465</v>
      </c>
      <c r="D398" s="29">
        <v>22431.65</v>
      </c>
      <c r="E398" s="43">
        <f t="shared" si="6"/>
        <v>0.99851546850656581</v>
      </c>
    </row>
    <row r="399" spans="1:5" s="19" customFormat="1" x14ac:dyDescent="0.25">
      <c r="A399" s="30">
        <v>3214</v>
      </c>
      <c r="B399" s="31" t="s">
        <v>80</v>
      </c>
      <c r="C399" s="32">
        <v>100</v>
      </c>
      <c r="D399" s="32">
        <v>96</v>
      </c>
      <c r="E399" s="44">
        <f t="shared" si="6"/>
        <v>0.96</v>
      </c>
    </row>
    <row r="400" spans="1:5" s="19" customFormat="1" x14ac:dyDescent="0.25">
      <c r="A400" s="30">
        <v>3237</v>
      </c>
      <c r="B400" s="31" t="s">
        <v>93</v>
      </c>
      <c r="C400" s="32">
        <v>19545</v>
      </c>
      <c r="D400" s="32">
        <v>19541.7</v>
      </c>
      <c r="E400" s="44">
        <f t="shared" si="6"/>
        <v>0.99983115886415963</v>
      </c>
    </row>
    <row r="401" spans="1:5" s="19" customFormat="1" x14ac:dyDescent="0.25">
      <c r="A401" s="30">
        <v>3239</v>
      </c>
      <c r="B401" s="31" t="s">
        <v>95</v>
      </c>
      <c r="C401" s="32">
        <v>500</v>
      </c>
      <c r="D401" s="32">
        <v>481.5</v>
      </c>
      <c r="E401" s="44">
        <f t="shared" si="6"/>
        <v>0.96299999999999997</v>
      </c>
    </row>
    <row r="402" spans="1:5" s="19" customFormat="1" x14ac:dyDescent="0.25">
      <c r="A402" s="30">
        <v>3293</v>
      </c>
      <c r="B402" s="31" t="s">
        <v>99</v>
      </c>
      <c r="C402" s="32">
        <v>2320</v>
      </c>
      <c r="D402" s="32">
        <v>2312.4499999999998</v>
      </c>
      <c r="E402" s="44">
        <f t="shared" si="6"/>
        <v>0.9967456896551723</v>
      </c>
    </row>
    <row r="403" spans="1:5" s="19" customFormat="1" x14ac:dyDescent="0.25">
      <c r="A403" s="28" t="s">
        <v>305</v>
      </c>
      <c r="B403" s="28"/>
      <c r="C403" s="29">
        <v>6600</v>
      </c>
      <c r="D403" s="29">
        <v>6000</v>
      </c>
      <c r="E403" s="43">
        <f t="shared" si="6"/>
        <v>0.90909090909090906</v>
      </c>
    </row>
    <row r="404" spans="1:5" s="19" customFormat="1" x14ac:dyDescent="0.25">
      <c r="A404" s="30">
        <v>3233</v>
      </c>
      <c r="B404" s="31" t="s">
        <v>89</v>
      </c>
      <c r="C404" s="32">
        <v>6600</v>
      </c>
      <c r="D404" s="32">
        <v>6000</v>
      </c>
      <c r="E404" s="44">
        <f t="shared" si="6"/>
        <v>0.90909090909090906</v>
      </c>
    </row>
    <row r="405" spans="1:5" s="19" customFormat="1" x14ac:dyDescent="0.25">
      <c r="A405" s="24" t="s">
        <v>306</v>
      </c>
      <c r="B405" s="24"/>
      <c r="C405" s="25">
        <v>1182463.6000000001</v>
      </c>
      <c r="D405" s="25">
        <f>D406</f>
        <v>1101323.05</v>
      </c>
      <c r="E405" s="41">
        <f t="shared" si="6"/>
        <v>0.93138008645678394</v>
      </c>
    </row>
    <row r="406" spans="1:5" s="19" customFormat="1" x14ac:dyDescent="0.25">
      <c r="A406" s="33" t="s">
        <v>307</v>
      </c>
      <c r="B406" s="33"/>
      <c r="C406" s="34">
        <v>1182463.6000000001</v>
      </c>
      <c r="D406" s="34">
        <f>D407</f>
        <v>1101323.05</v>
      </c>
      <c r="E406" s="45">
        <f t="shared" si="6"/>
        <v>0.93138008645678394</v>
      </c>
    </row>
    <row r="407" spans="1:5" s="19" customFormat="1" x14ac:dyDescent="0.25">
      <c r="A407" s="26" t="s">
        <v>308</v>
      </c>
      <c r="B407" s="26"/>
      <c r="C407" s="27">
        <v>1182463.6000000001</v>
      </c>
      <c r="D407" s="27">
        <f>D408+D413+D422+D429+D434+D438</f>
        <v>1101323.05</v>
      </c>
      <c r="E407" s="42">
        <f t="shared" si="6"/>
        <v>0.93138008645678394</v>
      </c>
    </row>
    <row r="408" spans="1:5" s="19" customFormat="1" x14ac:dyDescent="0.25">
      <c r="A408" s="28" t="s">
        <v>309</v>
      </c>
      <c r="B408" s="28"/>
      <c r="C408" s="29">
        <v>805200</v>
      </c>
      <c r="D408" s="29">
        <f>D409</f>
        <v>800874.47</v>
      </c>
      <c r="E408" s="43">
        <f t="shared" si="6"/>
        <v>0.99462800546448082</v>
      </c>
    </row>
    <row r="409" spans="1:5" s="19" customFormat="1" x14ac:dyDescent="0.25">
      <c r="A409" s="35" t="s">
        <v>310</v>
      </c>
      <c r="B409" s="35"/>
      <c r="C409" s="36">
        <v>805200</v>
      </c>
      <c r="D409" s="36">
        <f>SUM(D410:D412)</f>
        <v>800874.47</v>
      </c>
      <c r="E409" s="46">
        <f t="shared" si="6"/>
        <v>0.99462800546448082</v>
      </c>
    </row>
    <row r="410" spans="1:5" s="19" customFormat="1" x14ac:dyDescent="0.25">
      <c r="A410" s="30">
        <v>3111</v>
      </c>
      <c r="B410" s="31" t="s">
        <v>70</v>
      </c>
      <c r="C410" s="32">
        <v>654000</v>
      </c>
      <c r="D410" s="32">
        <v>654000</v>
      </c>
      <c r="E410" s="44">
        <f t="shared" si="6"/>
        <v>1</v>
      </c>
    </row>
    <row r="411" spans="1:5" s="19" customFormat="1" x14ac:dyDescent="0.25">
      <c r="A411" s="30">
        <v>3121</v>
      </c>
      <c r="B411" s="31" t="s">
        <v>71</v>
      </c>
      <c r="C411" s="32">
        <v>37200</v>
      </c>
      <c r="D411" s="32">
        <v>33328.480000000003</v>
      </c>
      <c r="E411" s="44">
        <f t="shared" si="6"/>
        <v>0.89592688172043022</v>
      </c>
    </row>
    <row r="412" spans="1:5" s="19" customFormat="1" x14ac:dyDescent="0.25">
      <c r="A412" s="30">
        <v>3132</v>
      </c>
      <c r="B412" s="31" t="s">
        <v>74</v>
      </c>
      <c r="C412" s="32">
        <v>114000</v>
      </c>
      <c r="D412" s="32">
        <v>113545.99</v>
      </c>
      <c r="E412" s="44">
        <f t="shared" si="6"/>
        <v>0.99601745614035098</v>
      </c>
    </row>
    <row r="413" spans="1:5" s="19" customFormat="1" x14ac:dyDescent="0.25">
      <c r="A413" s="28" t="s">
        <v>311</v>
      </c>
      <c r="B413" s="28"/>
      <c r="C413" s="29">
        <v>239863.6</v>
      </c>
      <c r="D413" s="29">
        <f>D414</f>
        <v>190426.71000000002</v>
      </c>
      <c r="E413" s="43">
        <f t="shared" si="6"/>
        <v>0.79389582245909762</v>
      </c>
    </row>
    <row r="414" spans="1:5" s="19" customFormat="1" x14ac:dyDescent="0.25">
      <c r="A414" s="35" t="s">
        <v>310</v>
      </c>
      <c r="B414" s="35"/>
      <c r="C414" s="36">
        <v>239863.6</v>
      </c>
      <c r="D414" s="36">
        <f>SUM(D415:D421)</f>
        <v>190426.71000000002</v>
      </c>
      <c r="E414" s="46">
        <f t="shared" si="6"/>
        <v>0.79389582245909762</v>
      </c>
    </row>
    <row r="415" spans="1:5" s="19" customFormat="1" x14ac:dyDescent="0.25">
      <c r="A415" s="30">
        <v>3211</v>
      </c>
      <c r="B415" s="31" t="s">
        <v>77</v>
      </c>
      <c r="C415" s="32">
        <v>2000</v>
      </c>
      <c r="D415" s="32">
        <v>690</v>
      </c>
      <c r="E415" s="44">
        <f t="shared" si="6"/>
        <v>0.34499999999999997</v>
      </c>
    </row>
    <row r="416" spans="1:5" s="19" customFormat="1" ht="30" x14ac:dyDescent="0.25">
      <c r="A416" s="30">
        <v>3212</v>
      </c>
      <c r="B416" s="31" t="s">
        <v>78</v>
      </c>
      <c r="C416" s="32">
        <v>40000</v>
      </c>
      <c r="D416" s="32">
        <v>38278</v>
      </c>
      <c r="E416" s="44">
        <f t="shared" si="6"/>
        <v>0.95694999999999997</v>
      </c>
    </row>
    <row r="417" spans="1:5" s="19" customFormat="1" x14ac:dyDescent="0.25">
      <c r="A417" s="30">
        <v>3221</v>
      </c>
      <c r="B417" s="31" t="s">
        <v>82</v>
      </c>
      <c r="C417" s="32">
        <v>68863.600000000006</v>
      </c>
      <c r="D417" s="32">
        <v>46482.2</v>
      </c>
      <c r="E417" s="44">
        <f t="shared" si="6"/>
        <v>0.67498939933433622</v>
      </c>
    </row>
    <row r="418" spans="1:5" s="19" customFormat="1" x14ac:dyDescent="0.25">
      <c r="A418" s="30">
        <v>3222</v>
      </c>
      <c r="B418" s="31" t="s">
        <v>83</v>
      </c>
      <c r="C418" s="32">
        <v>65000</v>
      </c>
      <c r="D418" s="32">
        <v>63914.46</v>
      </c>
      <c r="E418" s="44">
        <f t="shared" si="6"/>
        <v>0.98329938461538458</v>
      </c>
    </row>
    <row r="419" spans="1:5" s="19" customFormat="1" x14ac:dyDescent="0.25">
      <c r="A419" s="30">
        <v>3223</v>
      </c>
      <c r="B419" s="31" t="s">
        <v>84</v>
      </c>
      <c r="C419" s="32">
        <v>50000</v>
      </c>
      <c r="D419" s="32">
        <v>31708.32</v>
      </c>
      <c r="E419" s="44">
        <f t="shared" si="6"/>
        <v>0.63416640000000002</v>
      </c>
    </row>
    <row r="420" spans="1:5" s="19" customFormat="1" x14ac:dyDescent="0.25">
      <c r="A420" s="30">
        <v>3225</v>
      </c>
      <c r="B420" s="31" t="s">
        <v>85</v>
      </c>
      <c r="C420" s="32">
        <v>5000</v>
      </c>
      <c r="D420" s="32">
        <v>3818.94</v>
      </c>
      <c r="E420" s="44">
        <f t="shared" si="6"/>
        <v>0.76378800000000002</v>
      </c>
    </row>
    <row r="421" spans="1:5" s="19" customFormat="1" x14ac:dyDescent="0.25">
      <c r="A421" s="30">
        <v>3234</v>
      </c>
      <c r="B421" s="31" t="s">
        <v>90</v>
      </c>
      <c r="C421" s="32">
        <v>9000</v>
      </c>
      <c r="D421" s="32">
        <v>5534.79</v>
      </c>
      <c r="E421" s="44">
        <f t="shared" si="6"/>
        <v>0.61497666666666662</v>
      </c>
    </row>
    <row r="422" spans="1:5" s="19" customFormat="1" x14ac:dyDescent="0.25">
      <c r="A422" s="28" t="s">
        <v>312</v>
      </c>
      <c r="B422" s="28"/>
      <c r="C422" s="29">
        <v>59500</v>
      </c>
      <c r="D422" s="29">
        <f>D423</f>
        <v>51662.38</v>
      </c>
      <c r="E422" s="43">
        <f t="shared" si="6"/>
        <v>0.86827529411764703</v>
      </c>
    </row>
    <row r="423" spans="1:5" s="19" customFormat="1" x14ac:dyDescent="0.25">
      <c r="A423" s="35" t="s">
        <v>310</v>
      </c>
      <c r="B423" s="35"/>
      <c r="C423" s="36">
        <v>59500</v>
      </c>
      <c r="D423" s="36">
        <f>SUM(D424:D428)</f>
        <v>51662.38</v>
      </c>
      <c r="E423" s="46">
        <f t="shared" si="6"/>
        <v>0.86827529411764703</v>
      </c>
    </row>
    <row r="424" spans="1:5" s="19" customFormat="1" x14ac:dyDescent="0.25">
      <c r="A424" s="30">
        <v>3231</v>
      </c>
      <c r="B424" s="31" t="s">
        <v>87</v>
      </c>
      <c r="C424" s="32">
        <v>5500</v>
      </c>
      <c r="D424" s="32">
        <v>5986.16</v>
      </c>
      <c r="E424" s="44">
        <f t="shared" si="6"/>
        <v>1.0883927272727272</v>
      </c>
    </row>
    <row r="425" spans="1:5" s="19" customFormat="1" x14ac:dyDescent="0.25">
      <c r="A425" s="30">
        <v>3232</v>
      </c>
      <c r="B425" s="31" t="s">
        <v>88</v>
      </c>
      <c r="C425" s="32">
        <v>39000</v>
      </c>
      <c r="D425" s="32">
        <v>33120.730000000003</v>
      </c>
      <c r="E425" s="44">
        <f t="shared" si="6"/>
        <v>0.84924948717948723</v>
      </c>
    </row>
    <row r="426" spans="1:5" s="19" customFormat="1" x14ac:dyDescent="0.25">
      <c r="A426" s="30">
        <v>3234</v>
      </c>
      <c r="B426" s="31" t="s">
        <v>90</v>
      </c>
      <c r="C426" s="32">
        <v>5000</v>
      </c>
      <c r="D426" s="32">
        <v>4233.7299999999996</v>
      </c>
      <c r="E426" s="44">
        <f t="shared" si="6"/>
        <v>0.84674599999999989</v>
      </c>
    </row>
    <row r="427" spans="1:5" s="19" customFormat="1" x14ac:dyDescent="0.25">
      <c r="A427" s="30">
        <v>3236</v>
      </c>
      <c r="B427" s="31" t="s">
        <v>92</v>
      </c>
      <c r="C427" s="32">
        <v>5000</v>
      </c>
      <c r="D427" s="32">
        <v>4078.73</v>
      </c>
      <c r="E427" s="44">
        <f t="shared" si="6"/>
        <v>0.81574599999999997</v>
      </c>
    </row>
    <row r="428" spans="1:5" s="19" customFormat="1" x14ac:dyDescent="0.25">
      <c r="A428" s="30">
        <v>3239</v>
      </c>
      <c r="B428" s="31" t="s">
        <v>95</v>
      </c>
      <c r="C428" s="32">
        <v>5000</v>
      </c>
      <c r="D428" s="32">
        <v>4243.03</v>
      </c>
      <c r="E428" s="44">
        <f t="shared" si="6"/>
        <v>0.84860599999999997</v>
      </c>
    </row>
    <row r="429" spans="1:5" s="19" customFormat="1" x14ac:dyDescent="0.25">
      <c r="A429" s="28" t="s">
        <v>313</v>
      </c>
      <c r="B429" s="28"/>
      <c r="C429" s="29">
        <v>19300</v>
      </c>
      <c r="D429" s="29">
        <f>D430</f>
        <v>13861.689999999999</v>
      </c>
      <c r="E429" s="43">
        <f t="shared" si="6"/>
        <v>0.718222279792746</v>
      </c>
    </row>
    <row r="430" spans="1:5" s="19" customFormat="1" x14ac:dyDescent="0.25">
      <c r="A430" s="35" t="s">
        <v>310</v>
      </c>
      <c r="B430" s="35"/>
      <c r="C430" s="36">
        <v>19300</v>
      </c>
      <c r="D430" s="36">
        <f>SUM(D431:D433)</f>
        <v>13861.689999999999</v>
      </c>
      <c r="E430" s="46">
        <f t="shared" si="6"/>
        <v>0.718222279792746</v>
      </c>
    </row>
    <row r="431" spans="1:5" s="19" customFormat="1" ht="30" x14ac:dyDescent="0.25">
      <c r="A431" s="30">
        <v>3291</v>
      </c>
      <c r="B431" s="31" t="s">
        <v>97</v>
      </c>
      <c r="C431" s="32">
        <v>7000</v>
      </c>
      <c r="D431" s="32">
        <v>6529.74</v>
      </c>
      <c r="E431" s="44">
        <f t="shared" si="6"/>
        <v>0.93281999999999998</v>
      </c>
    </row>
    <row r="432" spans="1:5" s="19" customFormat="1" x14ac:dyDescent="0.25">
      <c r="A432" s="30">
        <v>3292</v>
      </c>
      <c r="B432" s="31" t="s">
        <v>98</v>
      </c>
      <c r="C432" s="32">
        <v>2300</v>
      </c>
      <c r="D432" s="32">
        <v>2231.9499999999998</v>
      </c>
      <c r="E432" s="44">
        <f t="shared" si="6"/>
        <v>0.97041304347826074</v>
      </c>
    </row>
    <row r="433" spans="1:5" s="19" customFormat="1" x14ac:dyDescent="0.25">
      <c r="A433" s="30">
        <v>3812</v>
      </c>
      <c r="B433" s="31" t="s">
        <v>121</v>
      </c>
      <c r="C433" s="32">
        <v>10000</v>
      </c>
      <c r="D433" s="32">
        <v>5100</v>
      </c>
      <c r="E433" s="44">
        <f t="shared" si="6"/>
        <v>0.51</v>
      </c>
    </row>
    <row r="434" spans="1:5" s="19" customFormat="1" x14ac:dyDescent="0.25">
      <c r="A434" s="28" t="s">
        <v>314</v>
      </c>
      <c r="B434" s="28"/>
      <c r="C434" s="29">
        <v>5600</v>
      </c>
      <c r="D434" s="29">
        <f>D435</f>
        <v>4075</v>
      </c>
      <c r="E434" s="43">
        <f t="shared" si="6"/>
        <v>0.7276785714285714</v>
      </c>
    </row>
    <row r="435" spans="1:5" s="19" customFormat="1" x14ac:dyDescent="0.25">
      <c r="A435" s="35" t="s">
        <v>310</v>
      </c>
      <c r="B435" s="35"/>
      <c r="C435" s="36">
        <v>5600</v>
      </c>
      <c r="D435" s="36">
        <f>D436+D437</f>
        <v>4075</v>
      </c>
      <c r="E435" s="46">
        <f t="shared" si="6"/>
        <v>0.7276785714285714</v>
      </c>
    </row>
    <row r="436" spans="1:5" s="19" customFormat="1" x14ac:dyDescent="0.25">
      <c r="A436" s="30">
        <v>3294</v>
      </c>
      <c r="B436" s="31" t="s">
        <v>100</v>
      </c>
      <c r="C436" s="32">
        <v>600</v>
      </c>
      <c r="D436" s="32">
        <v>555</v>
      </c>
      <c r="E436" s="44">
        <f t="shared" si="6"/>
        <v>0.92500000000000004</v>
      </c>
    </row>
    <row r="437" spans="1:5" s="19" customFormat="1" x14ac:dyDescent="0.25">
      <c r="A437" s="30">
        <v>3431</v>
      </c>
      <c r="B437" s="31" t="s">
        <v>105</v>
      </c>
      <c r="C437" s="32">
        <v>5000</v>
      </c>
      <c r="D437" s="32">
        <v>3520</v>
      </c>
      <c r="E437" s="44">
        <f t="shared" si="6"/>
        <v>0.70399999999999996</v>
      </c>
    </row>
    <row r="438" spans="1:5" s="19" customFormat="1" x14ac:dyDescent="0.25">
      <c r="A438" s="28" t="s">
        <v>315</v>
      </c>
      <c r="B438" s="28"/>
      <c r="C438" s="29">
        <v>53000</v>
      </c>
      <c r="D438" s="29">
        <f>D439</f>
        <v>40422.799999999996</v>
      </c>
      <c r="E438" s="43">
        <f t="shared" si="6"/>
        <v>0.76269433962264144</v>
      </c>
    </row>
    <row r="439" spans="1:5" s="19" customFormat="1" x14ac:dyDescent="0.25">
      <c r="A439" s="35" t="s">
        <v>310</v>
      </c>
      <c r="B439" s="35"/>
      <c r="C439" s="36">
        <v>53000</v>
      </c>
      <c r="D439" s="36">
        <f>D440+D441</f>
        <v>40422.799999999996</v>
      </c>
      <c r="E439" s="46">
        <f t="shared" si="6"/>
        <v>0.76269433962264144</v>
      </c>
    </row>
    <row r="440" spans="1:5" s="19" customFormat="1" x14ac:dyDescent="0.25">
      <c r="A440" s="30">
        <v>4214</v>
      </c>
      <c r="B440" s="31" t="s">
        <v>133</v>
      </c>
      <c r="C440" s="32">
        <v>38000</v>
      </c>
      <c r="D440" s="32">
        <v>34122.81</v>
      </c>
      <c r="E440" s="44">
        <f t="shared" si="6"/>
        <v>0.89796868421052622</v>
      </c>
    </row>
    <row r="441" spans="1:5" s="19" customFormat="1" x14ac:dyDescent="0.25">
      <c r="A441" s="30">
        <v>4227</v>
      </c>
      <c r="B441" s="31" t="s">
        <v>138</v>
      </c>
      <c r="C441" s="32">
        <v>15000</v>
      </c>
      <c r="D441" s="32">
        <v>6299.99</v>
      </c>
      <c r="E441" s="44">
        <f t="shared" si="6"/>
        <v>0.41999933333333334</v>
      </c>
    </row>
  </sheetData>
  <pageMargins left="0.7" right="0.7" top="0.75" bottom="0.75" header="0.3" footer="0.3"/>
  <pageSetup paperSize="9" scale="90" fitToHeight="0" orientation="portrait" r:id="rId1"/>
  <headerFooter>
    <oddFooter>&amp;CGODIŠNJI IZVJEŠTAJ O IZVRŠENJU PRORAČUNA OPĆINE KNEŽEVI VINOGRADI ZA 2016&amp;R&amp;P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2"/>
  <sheetViews>
    <sheetView view="pageLayout" topLeftCell="A49" zoomScaleNormal="100" workbookViewId="0">
      <selection activeCell="F64" sqref="F64"/>
    </sheetView>
  </sheetViews>
  <sheetFormatPr defaultRowHeight="15" x14ac:dyDescent="0.25"/>
  <cols>
    <col min="3" max="3" width="10.7109375" customWidth="1"/>
    <col min="5" max="5" width="9.85546875" customWidth="1"/>
    <col min="6" max="6" width="16.5703125" customWidth="1"/>
    <col min="7" max="20" width="13.140625" customWidth="1"/>
  </cols>
  <sheetData>
    <row r="1" spans="1:20" x14ac:dyDescent="0.25">
      <c r="A1" s="47"/>
      <c r="B1" s="48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x14ac:dyDescent="0.25">
      <c r="A2" s="47"/>
      <c r="B2" s="48"/>
      <c r="C2" s="1"/>
    </row>
    <row r="3" spans="1:20" ht="21" x14ac:dyDescent="0.35">
      <c r="A3" s="49" t="s">
        <v>318</v>
      </c>
      <c r="B3" s="50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ht="18.75" x14ac:dyDescent="0.3">
      <c r="A4" s="51" t="s">
        <v>319</v>
      </c>
      <c r="B4" s="52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</row>
    <row r="5" spans="1:20" x14ac:dyDescent="0.25">
      <c r="A5" s="48"/>
      <c r="B5" s="48"/>
      <c r="C5" s="1"/>
    </row>
    <row r="6" spans="1:20" x14ac:dyDescent="0.25">
      <c r="A6" s="48"/>
      <c r="B6" s="48"/>
      <c r="C6" s="1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T6" s="54"/>
    </row>
    <row r="7" spans="1:20" s="19" customFormat="1" ht="51" x14ac:dyDescent="0.25">
      <c r="A7" s="98" t="s">
        <v>320</v>
      </c>
      <c r="B7" s="98" t="s">
        <v>321</v>
      </c>
      <c r="C7" s="99" t="s">
        <v>322</v>
      </c>
      <c r="D7" s="99" t="s">
        <v>323</v>
      </c>
      <c r="E7" s="99"/>
      <c r="F7" s="99" t="s">
        <v>324</v>
      </c>
      <c r="G7" s="98">
        <v>2016</v>
      </c>
      <c r="H7" s="98" t="s">
        <v>325</v>
      </c>
      <c r="I7" s="98" t="s">
        <v>326</v>
      </c>
      <c r="J7" s="98" t="s">
        <v>327</v>
      </c>
      <c r="K7" s="98" t="s">
        <v>328</v>
      </c>
      <c r="L7" s="98" t="s">
        <v>327</v>
      </c>
      <c r="M7" s="98" t="s">
        <v>329</v>
      </c>
      <c r="N7" s="98" t="s">
        <v>330</v>
      </c>
      <c r="O7" s="98" t="s">
        <v>331</v>
      </c>
      <c r="P7" s="98" t="s">
        <v>332</v>
      </c>
      <c r="Q7" s="98">
        <v>2017</v>
      </c>
      <c r="R7" s="98">
        <v>2018</v>
      </c>
      <c r="S7" s="98" t="s">
        <v>333</v>
      </c>
      <c r="T7" s="98" t="s">
        <v>334</v>
      </c>
    </row>
    <row r="8" spans="1:20" x14ac:dyDescent="0.25">
      <c r="A8" s="55">
        <v>1</v>
      </c>
      <c r="B8" s="55">
        <v>2</v>
      </c>
      <c r="C8" s="56">
        <v>3</v>
      </c>
      <c r="D8" s="57">
        <v>4</v>
      </c>
      <c r="E8" s="56"/>
      <c r="F8" s="58">
        <v>5</v>
      </c>
      <c r="G8" s="57">
        <v>6</v>
      </c>
      <c r="H8" s="57"/>
      <c r="I8" s="57"/>
      <c r="J8" s="57"/>
      <c r="K8" s="57"/>
      <c r="L8" s="57"/>
      <c r="M8" s="57"/>
      <c r="N8" s="57"/>
      <c r="O8" s="57"/>
      <c r="P8" s="57"/>
      <c r="Q8" s="57">
        <v>7</v>
      </c>
      <c r="R8" s="57">
        <v>8</v>
      </c>
      <c r="S8" s="56">
        <v>9</v>
      </c>
      <c r="T8" s="57"/>
    </row>
    <row r="9" spans="1:20" ht="26.25" x14ac:dyDescent="0.25">
      <c r="A9" s="59"/>
      <c r="B9" s="60"/>
      <c r="C9" s="61"/>
      <c r="D9" s="62"/>
      <c r="E9" s="63"/>
      <c r="F9" s="63" t="s">
        <v>335</v>
      </c>
      <c r="G9" s="64">
        <v>10290000</v>
      </c>
      <c r="H9" s="64">
        <f>H10</f>
        <v>179000</v>
      </c>
      <c r="I9" s="64">
        <f>I10</f>
        <v>10504000</v>
      </c>
      <c r="J9" s="64">
        <f>J10</f>
        <v>-1289500</v>
      </c>
      <c r="K9" s="64">
        <f>I9+J9</f>
        <v>9214500</v>
      </c>
      <c r="L9" s="64">
        <f>L10</f>
        <v>-2734700</v>
      </c>
      <c r="M9" s="64">
        <f>K9+L9</f>
        <v>6479800</v>
      </c>
      <c r="N9" s="64">
        <v>6479800</v>
      </c>
      <c r="O9" s="64"/>
      <c r="P9" s="64"/>
      <c r="Q9" s="64">
        <f>Q10</f>
        <v>19220000</v>
      </c>
      <c r="R9" s="64">
        <f>R10</f>
        <v>3260000</v>
      </c>
      <c r="S9" s="63"/>
      <c r="T9" s="64"/>
    </row>
    <row r="10" spans="1:20" ht="26.25" x14ac:dyDescent="0.25">
      <c r="A10" s="65"/>
      <c r="B10" s="66"/>
      <c r="C10" s="67"/>
      <c r="D10" s="62"/>
      <c r="E10" s="63" t="s">
        <v>336</v>
      </c>
      <c r="F10" s="63" t="s">
        <v>337</v>
      </c>
      <c r="G10" s="64">
        <v>10290000</v>
      </c>
      <c r="H10" s="64">
        <f>H11+H21+H25+H48+H585</f>
        <v>179000</v>
      </c>
      <c r="I10" s="64">
        <f>I11+I21+I25+I48+I57</f>
        <v>10504000</v>
      </c>
      <c r="J10" s="64">
        <f>J11+J21+J25+J48+J57</f>
        <v>-1289500</v>
      </c>
      <c r="K10" s="64">
        <f>K11+K21+K25+K48+K57</f>
        <v>9234500</v>
      </c>
      <c r="L10" s="64">
        <f>L11+L21+L25+L48+L57</f>
        <v>-2734700</v>
      </c>
      <c r="M10" s="64">
        <f t="shared" ref="M10:M47" si="0">K10+L10</f>
        <v>6499800</v>
      </c>
      <c r="N10" s="64">
        <v>6499800</v>
      </c>
      <c r="O10" s="64"/>
      <c r="P10" s="64"/>
      <c r="Q10" s="64">
        <f>Q11+Q21+Q25+Q48+Q57</f>
        <v>19220000</v>
      </c>
      <c r="R10" s="64">
        <f>R11+R21+R25+R48+R57</f>
        <v>3260000</v>
      </c>
      <c r="S10" s="63"/>
      <c r="T10" s="64"/>
    </row>
    <row r="11" spans="1:20" ht="77.25" x14ac:dyDescent="0.25">
      <c r="A11" s="68"/>
      <c r="B11" s="68"/>
      <c r="C11" s="69"/>
      <c r="D11" s="70"/>
      <c r="E11" s="71" t="s">
        <v>338</v>
      </c>
      <c r="F11" s="71" t="s">
        <v>339</v>
      </c>
      <c r="G11" s="72">
        <v>1200000</v>
      </c>
      <c r="H11" s="72"/>
      <c r="I11" s="72">
        <f t="shared" ref="I11:I52" si="1">G11+H11</f>
        <v>1200000</v>
      </c>
      <c r="J11" s="72"/>
      <c r="K11" s="72">
        <f t="shared" ref="K11:K47" si="2">I11+J11</f>
        <v>1200000</v>
      </c>
      <c r="L11" s="72">
        <f>L12</f>
        <v>-1200000</v>
      </c>
      <c r="M11" s="72">
        <f t="shared" si="0"/>
        <v>0</v>
      </c>
      <c r="N11" s="72">
        <v>0</v>
      </c>
      <c r="O11" s="72">
        <v>0</v>
      </c>
      <c r="P11" s="72">
        <v>0</v>
      </c>
      <c r="Q11" s="72">
        <f>Q12</f>
        <v>3100000</v>
      </c>
      <c r="R11" s="72">
        <f>R12</f>
        <v>2750000</v>
      </c>
      <c r="S11" s="71"/>
      <c r="T11" s="72"/>
    </row>
    <row r="12" spans="1:20" ht="77.25" x14ac:dyDescent="0.25">
      <c r="A12" s="73"/>
      <c r="B12" s="74"/>
      <c r="C12" s="75"/>
      <c r="D12" s="76"/>
      <c r="E12" s="77" t="s">
        <v>340</v>
      </c>
      <c r="F12" s="77" t="s">
        <v>341</v>
      </c>
      <c r="G12" s="78">
        <v>1200000</v>
      </c>
      <c r="H12" s="78"/>
      <c r="I12" s="78">
        <f t="shared" si="1"/>
        <v>1200000</v>
      </c>
      <c r="J12" s="78"/>
      <c r="K12" s="78">
        <f t="shared" si="2"/>
        <v>1200000</v>
      </c>
      <c r="L12" s="78">
        <f>L13+L16+L18</f>
        <v>-1200000</v>
      </c>
      <c r="M12" s="78">
        <f t="shared" si="0"/>
        <v>0</v>
      </c>
      <c r="N12" s="78">
        <v>0</v>
      </c>
      <c r="O12" s="78">
        <v>0</v>
      </c>
      <c r="P12" s="78">
        <v>0</v>
      </c>
      <c r="Q12" s="78">
        <f>Q13+Q16+Q18</f>
        <v>3100000</v>
      </c>
      <c r="R12" s="78">
        <f>R13+R16+R18</f>
        <v>2750000</v>
      </c>
      <c r="S12" s="77"/>
      <c r="T12" s="78"/>
    </row>
    <row r="13" spans="1:20" ht="77.25" x14ac:dyDescent="0.25">
      <c r="A13" s="109" t="s">
        <v>342</v>
      </c>
      <c r="B13" s="109" t="s">
        <v>343</v>
      </c>
      <c r="C13" s="114" t="s">
        <v>344</v>
      </c>
      <c r="D13" s="79"/>
      <c r="E13" s="80" t="s">
        <v>345</v>
      </c>
      <c r="F13" s="80" t="s">
        <v>346</v>
      </c>
      <c r="G13" s="81">
        <v>1000000</v>
      </c>
      <c r="H13" s="81"/>
      <c r="I13" s="81">
        <f t="shared" si="1"/>
        <v>1000000</v>
      </c>
      <c r="J13" s="81"/>
      <c r="K13" s="81">
        <f t="shared" si="2"/>
        <v>1000000</v>
      </c>
      <c r="L13" s="81">
        <f>SUM(L14:L15)</f>
        <v>-1000000</v>
      </c>
      <c r="M13" s="81">
        <f t="shared" si="0"/>
        <v>0</v>
      </c>
      <c r="N13" s="81">
        <v>0</v>
      </c>
      <c r="O13" s="81">
        <v>0</v>
      </c>
      <c r="P13" s="81">
        <v>0</v>
      </c>
      <c r="Q13" s="81">
        <f>Q14+Q15</f>
        <v>3000000</v>
      </c>
      <c r="R13" s="81">
        <f>R14+R15</f>
        <v>2750000</v>
      </c>
      <c r="S13" s="80" t="s">
        <v>347</v>
      </c>
      <c r="T13" s="81"/>
    </row>
    <row r="14" spans="1:20" x14ac:dyDescent="0.25">
      <c r="A14" s="109"/>
      <c r="B14" s="109"/>
      <c r="C14" s="114"/>
      <c r="D14" s="82">
        <v>421</v>
      </c>
      <c r="E14" s="83"/>
      <c r="F14" s="83" t="s">
        <v>348</v>
      </c>
      <c r="G14" s="84">
        <v>500000</v>
      </c>
      <c r="H14" s="84"/>
      <c r="I14" s="84">
        <f t="shared" si="1"/>
        <v>500000</v>
      </c>
      <c r="J14" s="84"/>
      <c r="K14" s="84">
        <f t="shared" si="2"/>
        <v>500000</v>
      </c>
      <c r="L14" s="84">
        <v>-500000</v>
      </c>
      <c r="M14" s="84">
        <f t="shared" si="0"/>
        <v>0</v>
      </c>
      <c r="N14" s="84">
        <v>0</v>
      </c>
      <c r="O14" s="84">
        <v>0</v>
      </c>
      <c r="P14" s="84">
        <v>0</v>
      </c>
      <c r="Q14" s="84">
        <v>500000</v>
      </c>
      <c r="R14" s="84">
        <v>750000</v>
      </c>
      <c r="S14" s="83"/>
      <c r="T14" s="84"/>
    </row>
    <row r="15" spans="1:20" x14ac:dyDescent="0.25">
      <c r="A15" s="109"/>
      <c r="B15" s="109"/>
      <c r="C15" s="114"/>
      <c r="D15" s="82">
        <v>421</v>
      </c>
      <c r="E15" s="83"/>
      <c r="F15" s="83" t="s">
        <v>349</v>
      </c>
      <c r="G15" s="84">
        <v>500000</v>
      </c>
      <c r="H15" s="84"/>
      <c r="I15" s="84">
        <f t="shared" si="1"/>
        <v>500000</v>
      </c>
      <c r="J15" s="84"/>
      <c r="K15" s="84">
        <f t="shared" si="2"/>
        <v>500000</v>
      </c>
      <c r="L15" s="84">
        <v>-500000</v>
      </c>
      <c r="M15" s="84">
        <f t="shared" si="0"/>
        <v>0</v>
      </c>
      <c r="N15" s="84">
        <v>0</v>
      </c>
      <c r="O15" s="84">
        <v>0</v>
      </c>
      <c r="P15" s="84">
        <v>0</v>
      </c>
      <c r="Q15" s="84">
        <v>2500000</v>
      </c>
      <c r="R15" s="84">
        <v>2000000</v>
      </c>
      <c r="S15" s="83"/>
      <c r="T15" s="84"/>
    </row>
    <row r="16" spans="1:20" ht="39" x14ac:dyDescent="0.25">
      <c r="A16" s="109" t="s">
        <v>350</v>
      </c>
      <c r="B16" s="109" t="s">
        <v>351</v>
      </c>
      <c r="C16" s="114" t="s">
        <v>352</v>
      </c>
      <c r="D16" s="79"/>
      <c r="E16" s="80" t="s">
        <v>345</v>
      </c>
      <c r="F16" s="80" t="s">
        <v>353</v>
      </c>
      <c r="G16" s="81">
        <v>50000</v>
      </c>
      <c r="H16" s="81"/>
      <c r="I16" s="81">
        <f t="shared" si="1"/>
        <v>50000</v>
      </c>
      <c r="J16" s="81"/>
      <c r="K16" s="81">
        <f t="shared" si="2"/>
        <v>50000</v>
      </c>
      <c r="L16" s="81">
        <f>SUM(L17)</f>
        <v>-50000</v>
      </c>
      <c r="M16" s="81">
        <f t="shared" si="0"/>
        <v>0</v>
      </c>
      <c r="N16" s="81">
        <v>0</v>
      </c>
      <c r="O16" s="81"/>
      <c r="P16" s="81">
        <v>0</v>
      </c>
      <c r="Q16" s="81">
        <f>Q17</f>
        <v>100000</v>
      </c>
      <c r="R16" s="81">
        <f>R17</f>
        <v>0</v>
      </c>
      <c r="S16" s="80" t="s">
        <v>354</v>
      </c>
      <c r="T16" s="81"/>
    </row>
    <row r="17" spans="1:20" ht="45.75" x14ac:dyDescent="0.25">
      <c r="A17" s="109"/>
      <c r="B17" s="109"/>
      <c r="C17" s="114"/>
      <c r="D17" s="82">
        <v>351</v>
      </c>
      <c r="E17" s="83"/>
      <c r="F17" s="83" t="s">
        <v>355</v>
      </c>
      <c r="G17" s="84">
        <v>50000</v>
      </c>
      <c r="H17" s="84"/>
      <c r="I17" s="84">
        <f t="shared" si="1"/>
        <v>50000</v>
      </c>
      <c r="J17" s="84"/>
      <c r="K17" s="84">
        <f t="shared" si="2"/>
        <v>50000</v>
      </c>
      <c r="L17" s="84">
        <v>-50000</v>
      </c>
      <c r="M17" s="84">
        <f t="shared" si="0"/>
        <v>0</v>
      </c>
      <c r="N17" s="84">
        <v>0</v>
      </c>
      <c r="O17" s="84">
        <v>0</v>
      </c>
      <c r="P17" s="84">
        <v>0</v>
      </c>
      <c r="Q17" s="84">
        <v>100000</v>
      </c>
      <c r="R17" s="84">
        <v>0</v>
      </c>
      <c r="S17" s="83"/>
      <c r="T17" s="84"/>
    </row>
    <row r="18" spans="1:20" ht="77.25" x14ac:dyDescent="0.25">
      <c r="A18" s="109" t="s">
        <v>342</v>
      </c>
      <c r="B18" s="109" t="s">
        <v>356</v>
      </c>
      <c r="C18" s="114" t="s">
        <v>357</v>
      </c>
      <c r="D18" s="79"/>
      <c r="E18" s="80" t="s">
        <v>345</v>
      </c>
      <c r="F18" s="80" t="s">
        <v>358</v>
      </c>
      <c r="G18" s="81">
        <v>150000</v>
      </c>
      <c r="H18" s="81"/>
      <c r="I18" s="81">
        <f t="shared" si="1"/>
        <v>150000</v>
      </c>
      <c r="J18" s="81"/>
      <c r="K18" s="81">
        <f t="shared" si="2"/>
        <v>150000</v>
      </c>
      <c r="L18" s="81">
        <f>SUM(L19:L20)</f>
        <v>-150000</v>
      </c>
      <c r="M18" s="81">
        <f t="shared" si="0"/>
        <v>0</v>
      </c>
      <c r="N18" s="81">
        <v>0</v>
      </c>
      <c r="O18" s="81">
        <v>0</v>
      </c>
      <c r="P18" s="81">
        <v>0</v>
      </c>
      <c r="Q18" s="81">
        <v>0</v>
      </c>
      <c r="R18" s="81">
        <v>0</v>
      </c>
      <c r="S18" s="80" t="s">
        <v>359</v>
      </c>
      <c r="T18" s="81"/>
    </row>
    <row r="19" spans="1:20" ht="45.75" x14ac:dyDescent="0.25">
      <c r="A19" s="109"/>
      <c r="B19" s="109"/>
      <c r="C19" s="114"/>
      <c r="D19" s="82">
        <v>386</v>
      </c>
      <c r="E19" s="83"/>
      <c r="F19" s="83" t="s">
        <v>360</v>
      </c>
      <c r="G19" s="84">
        <v>100000</v>
      </c>
      <c r="H19" s="84"/>
      <c r="I19" s="84">
        <f t="shared" si="1"/>
        <v>100000</v>
      </c>
      <c r="J19" s="84"/>
      <c r="K19" s="84">
        <f t="shared" si="2"/>
        <v>100000</v>
      </c>
      <c r="L19" s="84">
        <v>-100000</v>
      </c>
      <c r="M19" s="84">
        <f t="shared" si="0"/>
        <v>0</v>
      </c>
      <c r="N19" s="84">
        <v>0</v>
      </c>
      <c r="O19" s="84">
        <v>0</v>
      </c>
      <c r="P19" s="84">
        <v>0</v>
      </c>
      <c r="Q19" s="84">
        <v>0</v>
      </c>
      <c r="R19" s="84">
        <v>0</v>
      </c>
      <c r="S19" s="83"/>
      <c r="T19" s="84"/>
    </row>
    <row r="20" spans="1:20" x14ac:dyDescent="0.25">
      <c r="A20" s="109"/>
      <c r="B20" s="109"/>
      <c r="C20" s="114"/>
      <c r="D20" s="82">
        <v>421</v>
      </c>
      <c r="E20" s="83"/>
      <c r="F20" s="83" t="s">
        <v>361</v>
      </c>
      <c r="G20" s="84">
        <v>50000</v>
      </c>
      <c r="H20" s="84"/>
      <c r="I20" s="84">
        <f t="shared" si="1"/>
        <v>50000</v>
      </c>
      <c r="J20" s="84"/>
      <c r="K20" s="84">
        <f t="shared" si="2"/>
        <v>50000</v>
      </c>
      <c r="L20" s="84">
        <v>-50000</v>
      </c>
      <c r="M20" s="84">
        <f t="shared" si="0"/>
        <v>0</v>
      </c>
      <c r="N20" s="84">
        <v>0</v>
      </c>
      <c r="O20" s="84">
        <v>0</v>
      </c>
      <c r="P20" s="84">
        <v>0</v>
      </c>
      <c r="Q20" s="84">
        <v>0</v>
      </c>
      <c r="R20" s="84">
        <v>0</v>
      </c>
      <c r="S20" s="83"/>
      <c r="T20" s="84"/>
    </row>
    <row r="21" spans="1:20" ht="39" x14ac:dyDescent="0.25">
      <c r="A21" s="85"/>
      <c r="B21" s="85"/>
      <c r="C21" s="69"/>
      <c r="D21" s="86"/>
      <c r="E21" s="87" t="s">
        <v>338</v>
      </c>
      <c r="F21" s="87" t="s">
        <v>362</v>
      </c>
      <c r="G21" s="88">
        <v>500000</v>
      </c>
      <c r="H21" s="88"/>
      <c r="I21" s="88">
        <f t="shared" si="1"/>
        <v>500000</v>
      </c>
      <c r="J21" s="88">
        <f>J22</f>
        <v>-100000</v>
      </c>
      <c r="K21" s="88">
        <f t="shared" si="2"/>
        <v>400000</v>
      </c>
      <c r="L21" s="88">
        <f>L22</f>
        <v>-200000</v>
      </c>
      <c r="M21" s="88">
        <f t="shared" si="0"/>
        <v>200000</v>
      </c>
      <c r="N21" s="88">
        <v>200000</v>
      </c>
      <c r="O21" s="88">
        <f>O22</f>
        <v>168750</v>
      </c>
      <c r="P21" s="88">
        <f t="shared" ref="P21:P23" si="3">O21/N21*100</f>
        <v>84.375</v>
      </c>
      <c r="Q21" s="88">
        <f>Q22</f>
        <v>2780000</v>
      </c>
      <c r="R21" s="88">
        <v>0</v>
      </c>
      <c r="S21" s="87" t="s">
        <v>363</v>
      </c>
      <c r="T21" s="88" t="s">
        <v>363</v>
      </c>
    </row>
    <row r="22" spans="1:20" ht="39" x14ac:dyDescent="0.25">
      <c r="A22" s="89"/>
      <c r="B22" s="90"/>
      <c r="C22" s="75"/>
      <c r="D22" s="76"/>
      <c r="E22" s="77" t="s">
        <v>340</v>
      </c>
      <c r="F22" s="77" t="s">
        <v>364</v>
      </c>
      <c r="G22" s="78">
        <v>500000</v>
      </c>
      <c r="H22" s="78"/>
      <c r="I22" s="78">
        <f t="shared" si="1"/>
        <v>500000</v>
      </c>
      <c r="J22" s="78">
        <f>SUM(J23:J24)</f>
        <v>-100000</v>
      </c>
      <c r="K22" s="78">
        <f t="shared" si="2"/>
        <v>400000</v>
      </c>
      <c r="L22" s="78">
        <f>L23</f>
        <v>-200000</v>
      </c>
      <c r="M22" s="78">
        <f t="shared" si="0"/>
        <v>200000</v>
      </c>
      <c r="N22" s="78">
        <v>200000</v>
      </c>
      <c r="O22" s="78">
        <f>O23</f>
        <v>168750</v>
      </c>
      <c r="P22" s="78">
        <f t="shared" si="3"/>
        <v>84.375</v>
      </c>
      <c r="Q22" s="78">
        <f>Q23</f>
        <v>2780000</v>
      </c>
      <c r="R22" s="78">
        <f>R23</f>
        <v>0</v>
      </c>
      <c r="S22" s="77" t="s">
        <v>363</v>
      </c>
      <c r="T22" s="78" t="s">
        <v>363</v>
      </c>
    </row>
    <row r="23" spans="1:20" ht="64.5" x14ac:dyDescent="0.25">
      <c r="A23" s="115" t="s">
        <v>365</v>
      </c>
      <c r="B23" s="115" t="s">
        <v>366</v>
      </c>
      <c r="C23" s="114" t="s">
        <v>367</v>
      </c>
      <c r="D23" s="79"/>
      <c r="E23" s="80" t="s">
        <v>345</v>
      </c>
      <c r="F23" s="80" t="s">
        <v>368</v>
      </c>
      <c r="G23" s="81">
        <v>500000</v>
      </c>
      <c r="H23" s="81"/>
      <c r="I23" s="81">
        <f t="shared" si="1"/>
        <v>500000</v>
      </c>
      <c r="J23" s="81"/>
      <c r="K23" s="81">
        <f>K24</f>
        <v>400000</v>
      </c>
      <c r="L23" s="81">
        <f>SUM(L24)</f>
        <v>-200000</v>
      </c>
      <c r="M23" s="81">
        <f t="shared" si="0"/>
        <v>200000</v>
      </c>
      <c r="N23" s="81">
        <v>200000</v>
      </c>
      <c r="O23" s="81">
        <f>O24</f>
        <v>168750</v>
      </c>
      <c r="P23" s="81">
        <f t="shared" si="3"/>
        <v>84.375</v>
      </c>
      <c r="Q23" s="81">
        <f>SUM(Q24)</f>
        <v>2780000</v>
      </c>
      <c r="R23" s="81">
        <v>0</v>
      </c>
      <c r="S23" s="80" t="s">
        <v>363</v>
      </c>
      <c r="T23" s="81" t="s">
        <v>363</v>
      </c>
    </row>
    <row r="24" spans="1:20" ht="23.25" x14ac:dyDescent="0.25">
      <c r="A24" s="115"/>
      <c r="B24" s="115"/>
      <c r="C24" s="114"/>
      <c r="D24" s="82">
        <v>323</v>
      </c>
      <c r="E24" s="83"/>
      <c r="F24" s="83" t="s">
        <v>369</v>
      </c>
      <c r="G24" s="84">
        <v>500000</v>
      </c>
      <c r="H24" s="84"/>
      <c r="I24" s="84">
        <f t="shared" si="1"/>
        <v>500000</v>
      </c>
      <c r="J24" s="84">
        <v>-100000</v>
      </c>
      <c r="K24" s="84">
        <f t="shared" si="2"/>
        <v>400000</v>
      </c>
      <c r="L24" s="84">
        <v>-200000</v>
      </c>
      <c r="M24" s="84">
        <f t="shared" si="0"/>
        <v>200000</v>
      </c>
      <c r="N24" s="84">
        <v>200000</v>
      </c>
      <c r="O24" s="84">
        <v>168750</v>
      </c>
      <c r="P24" s="84">
        <f>O24/N24*100</f>
        <v>84.375</v>
      </c>
      <c r="Q24" s="84">
        <v>2780000</v>
      </c>
      <c r="R24" s="84">
        <v>0</v>
      </c>
      <c r="S24" s="83" t="s">
        <v>363</v>
      </c>
      <c r="T24" s="83" t="s">
        <v>363</v>
      </c>
    </row>
    <row r="25" spans="1:20" ht="39" x14ac:dyDescent="0.25">
      <c r="A25" s="85"/>
      <c r="B25" s="85"/>
      <c r="C25" s="69"/>
      <c r="D25" s="86"/>
      <c r="E25" s="87" t="s">
        <v>338</v>
      </c>
      <c r="F25" s="87" t="s">
        <v>370</v>
      </c>
      <c r="G25" s="88">
        <v>6540000</v>
      </c>
      <c r="H25" s="88">
        <f>H26</f>
        <v>54000</v>
      </c>
      <c r="I25" s="88">
        <f>I26</f>
        <v>6619000</v>
      </c>
      <c r="J25" s="88">
        <f>J26</f>
        <v>-1341300</v>
      </c>
      <c r="K25" s="88">
        <f>I25+J25</f>
        <v>5277700</v>
      </c>
      <c r="L25" s="88">
        <f>L26</f>
        <v>-3784700</v>
      </c>
      <c r="M25" s="88">
        <f t="shared" si="0"/>
        <v>1493000</v>
      </c>
      <c r="N25" s="88">
        <v>1493000</v>
      </c>
      <c r="O25" s="88">
        <f>O26</f>
        <v>263141.2</v>
      </c>
      <c r="P25" s="88">
        <f>O25/N25*100</f>
        <v>17.624996651038181</v>
      </c>
      <c r="Q25" s="88">
        <f>Q26</f>
        <v>11590000</v>
      </c>
      <c r="R25" s="88">
        <f>R26</f>
        <v>510000</v>
      </c>
      <c r="S25" s="87"/>
      <c r="T25" s="88"/>
    </row>
    <row r="26" spans="1:20" ht="64.5" x14ac:dyDescent="0.25">
      <c r="A26" s="89"/>
      <c r="B26" s="90"/>
      <c r="C26" s="75"/>
      <c r="D26" s="76"/>
      <c r="E26" s="77" t="s">
        <v>340</v>
      </c>
      <c r="F26" s="77" t="s">
        <v>371</v>
      </c>
      <c r="G26" s="78">
        <v>6540000</v>
      </c>
      <c r="H26" s="78">
        <f>H30</f>
        <v>54000</v>
      </c>
      <c r="I26" s="78">
        <f t="shared" ref="I26:Q26" si="4">I27+I30+I34+I38+I41+I43+I45</f>
        <v>6619000</v>
      </c>
      <c r="J26" s="78">
        <f t="shared" si="4"/>
        <v>-1341300</v>
      </c>
      <c r="K26" s="78">
        <f t="shared" si="4"/>
        <v>5277700</v>
      </c>
      <c r="L26" s="78">
        <f t="shared" si="4"/>
        <v>-3784700</v>
      </c>
      <c r="M26" s="78">
        <f t="shared" si="4"/>
        <v>1493000</v>
      </c>
      <c r="N26" s="78">
        <v>1493000</v>
      </c>
      <c r="O26" s="78">
        <f>O27+O30+O34+O38+O41+O43+O45</f>
        <v>263141.2</v>
      </c>
      <c r="P26" s="78">
        <f>O26/N26*100</f>
        <v>17.624996651038181</v>
      </c>
      <c r="Q26" s="78">
        <f t="shared" si="4"/>
        <v>11590000</v>
      </c>
      <c r="R26" s="78">
        <f>R27+R30+R34+R38+R41+R43</f>
        <v>510000</v>
      </c>
      <c r="S26" s="77"/>
      <c r="T26" s="78"/>
    </row>
    <row r="27" spans="1:20" ht="51.75" x14ac:dyDescent="0.25">
      <c r="A27" s="109" t="s">
        <v>372</v>
      </c>
      <c r="B27" s="110" t="s">
        <v>373</v>
      </c>
      <c r="C27" s="109" t="s">
        <v>374</v>
      </c>
      <c r="D27" s="79"/>
      <c r="E27" s="80" t="s">
        <v>345</v>
      </c>
      <c r="F27" s="80" t="s">
        <v>375</v>
      </c>
      <c r="G27" s="81">
        <v>500000</v>
      </c>
      <c r="H27" s="81">
        <f>SUM(H28:H29)</f>
        <v>25000</v>
      </c>
      <c r="I27" s="81">
        <f t="shared" si="1"/>
        <v>525000</v>
      </c>
      <c r="J27" s="81">
        <v>0</v>
      </c>
      <c r="K27" s="81">
        <f t="shared" si="2"/>
        <v>525000</v>
      </c>
      <c r="L27" s="81">
        <f>L28+L29</f>
        <v>-135000</v>
      </c>
      <c r="M27" s="81">
        <f t="shared" si="0"/>
        <v>390000</v>
      </c>
      <c r="N27" s="81">
        <v>390000</v>
      </c>
      <c r="O27" s="81">
        <f>O28+O29</f>
        <v>150641.20000000001</v>
      </c>
      <c r="P27" s="81">
        <f t="shared" ref="P27:P44" si="5">O27/N27*100</f>
        <v>38.625948717948724</v>
      </c>
      <c r="Q27" s="81">
        <f>SUM(Q28:Q29)</f>
        <v>525000</v>
      </c>
      <c r="R27" s="81">
        <f>R28+R29</f>
        <v>260000</v>
      </c>
      <c r="S27" s="80" t="s">
        <v>376</v>
      </c>
      <c r="T27" s="81">
        <v>0.03</v>
      </c>
    </row>
    <row r="28" spans="1:20" ht="23.25" x14ac:dyDescent="0.25">
      <c r="A28" s="109"/>
      <c r="B28" s="110"/>
      <c r="C28" s="109"/>
      <c r="D28" s="82">
        <v>421</v>
      </c>
      <c r="E28" s="83"/>
      <c r="F28" s="83" t="s">
        <v>349</v>
      </c>
      <c r="G28" s="84">
        <v>400000</v>
      </c>
      <c r="H28" s="84"/>
      <c r="I28" s="84">
        <f t="shared" si="1"/>
        <v>400000</v>
      </c>
      <c r="J28" s="84"/>
      <c r="K28" s="84">
        <f t="shared" si="2"/>
        <v>400000</v>
      </c>
      <c r="L28" s="84">
        <v>-135000</v>
      </c>
      <c r="M28" s="84">
        <f t="shared" si="0"/>
        <v>265000</v>
      </c>
      <c r="N28" s="84">
        <v>265000</v>
      </c>
      <c r="O28" s="84">
        <v>31891.200000000001</v>
      </c>
      <c r="P28" s="84">
        <f t="shared" si="5"/>
        <v>12.034415094339623</v>
      </c>
      <c r="Q28" s="84">
        <v>500000</v>
      </c>
      <c r="R28" s="84">
        <v>250000</v>
      </c>
      <c r="S28" s="83"/>
      <c r="T28" s="84" t="s">
        <v>377</v>
      </c>
    </row>
    <row r="29" spans="1:20" ht="23.25" x14ac:dyDescent="0.25">
      <c r="A29" s="109"/>
      <c r="B29" s="110"/>
      <c r="C29" s="109"/>
      <c r="D29" s="82">
        <v>323</v>
      </c>
      <c r="E29" s="83"/>
      <c r="F29" s="83" t="s">
        <v>369</v>
      </c>
      <c r="G29" s="84">
        <v>100000</v>
      </c>
      <c r="H29" s="84">
        <v>25000</v>
      </c>
      <c r="I29" s="84">
        <f t="shared" si="1"/>
        <v>125000</v>
      </c>
      <c r="J29" s="84"/>
      <c r="K29" s="84">
        <f t="shared" si="2"/>
        <v>125000</v>
      </c>
      <c r="L29" s="84"/>
      <c r="M29" s="84">
        <f t="shared" si="0"/>
        <v>125000</v>
      </c>
      <c r="N29" s="84">
        <v>125000</v>
      </c>
      <c r="O29" s="84">
        <v>118750</v>
      </c>
      <c r="P29" s="84">
        <f t="shared" si="5"/>
        <v>95</v>
      </c>
      <c r="Q29" s="84">
        <v>25000</v>
      </c>
      <c r="R29" s="84">
        <v>10000</v>
      </c>
      <c r="S29" s="83"/>
      <c r="T29" s="84" t="s">
        <v>378</v>
      </c>
    </row>
    <row r="30" spans="1:20" ht="39" x14ac:dyDescent="0.25">
      <c r="A30" s="109"/>
      <c r="B30" s="110"/>
      <c r="C30" s="109"/>
      <c r="D30" s="79"/>
      <c r="E30" s="80" t="s">
        <v>345</v>
      </c>
      <c r="F30" s="80" t="s">
        <v>379</v>
      </c>
      <c r="G30" s="81">
        <v>2270000</v>
      </c>
      <c r="H30" s="81">
        <f>SUM(H31:H33)</f>
        <v>54000</v>
      </c>
      <c r="I30" s="81">
        <f t="shared" si="1"/>
        <v>2324000</v>
      </c>
      <c r="J30" s="81">
        <f>SUM(J31:J33)</f>
        <v>-1341300</v>
      </c>
      <c r="K30" s="81">
        <f t="shared" si="2"/>
        <v>982700</v>
      </c>
      <c r="L30" s="81">
        <f>SUM(L31:L33)</f>
        <v>-849700</v>
      </c>
      <c r="M30" s="81">
        <f t="shared" si="0"/>
        <v>133000</v>
      </c>
      <c r="N30" s="81">
        <v>133000</v>
      </c>
      <c r="O30" s="81">
        <f>SUM(O31:O33)</f>
        <v>112500</v>
      </c>
      <c r="P30" s="81">
        <f t="shared" si="5"/>
        <v>84.586466165413526</v>
      </c>
      <c r="Q30" s="81">
        <f>SUM(Q31:Q33)</f>
        <v>5745000</v>
      </c>
      <c r="R30" s="81">
        <v>0</v>
      </c>
      <c r="S30" s="80" t="s">
        <v>380</v>
      </c>
      <c r="T30" s="81"/>
    </row>
    <row r="31" spans="1:20" ht="23.25" x14ac:dyDescent="0.25">
      <c r="A31" s="109"/>
      <c r="B31" s="110"/>
      <c r="C31" s="109"/>
      <c r="D31" s="82">
        <v>323</v>
      </c>
      <c r="E31" s="83"/>
      <c r="F31" s="83" t="s">
        <v>381</v>
      </c>
      <c r="G31" s="84">
        <v>10000</v>
      </c>
      <c r="H31" s="84"/>
      <c r="I31" s="84">
        <f t="shared" si="1"/>
        <v>10000</v>
      </c>
      <c r="J31" s="84">
        <v>10000</v>
      </c>
      <c r="K31" s="84">
        <f t="shared" si="2"/>
        <v>20000</v>
      </c>
      <c r="L31" s="84"/>
      <c r="M31" s="84">
        <f t="shared" si="0"/>
        <v>20000</v>
      </c>
      <c r="N31" s="84">
        <v>20000</v>
      </c>
      <c r="O31" s="84">
        <v>0</v>
      </c>
      <c r="P31" s="84">
        <f t="shared" si="5"/>
        <v>0</v>
      </c>
      <c r="Q31" s="84">
        <v>20000</v>
      </c>
      <c r="R31" s="84">
        <v>0</v>
      </c>
      <c r="S31" s="83"/>
      <c r="T31" s="84"/>
    </row>
    <row r="32" spans="1:20" x14ac:dyDescent="0.25">
      <c r="A32" s="109"/>
      <c r="B32" s="110"/>
      <c r="C32" s="109"/>
      <c r="D32" s="82">
        <v>421</v>
      </c>
      <c r="E32" s="83"/>
      <c r="F32" s="83" t="s">
        <v>349</v>
      </c>
      <c r="G32" s="84">
        <v>2200000</v>
      </c>
      <c r="H32" s="84"/>
      <c r="I32" s="84">
        <f t="shared" si="1"/>
        <v>2200000</v>
      </c>
      <c r="J32" s="84">
        <v>-1341300</v>
      </c>
      <c r="K32" s="84">
        <f t="shared" si="2"/>
        <v>858700</v>
      </c>
      <c r="L32" s="84">
        <v>-858700</v>
      </c>
      <c r="M32" s="84">
        <f t="shared" si="0"/>
        <v>0</v>
      </c>
      <c r="N32" s="84">
        <v>0</v>
      </c>
      <c r="O32" s="84">
        <v>0</v>
      </c>
      <c r="P32" s="84">
        <v>0</v>
      </c>
      <c r="Q32" s="84">
        <v>5600000</v>
      </c>
      <c r="R32" s="84">
        <v>0</v>
      </c>
      <c r="S32" s="83"/>
      <c r="T32" s="84"/>
    </row>
    <row r="33" spans="1:20" ht="34.5" x14ac:dyDescent="0.25">
      <c r="A33" s="109"/>
      <c r="B33" s="110"/>
      <c r="C33" s="109"/>
      <c r="D33" s="82">
        <v>323</v>
      </c>
      <c r="E33" s="83"/>
      <c r="F33" s="83" t="s">
        <v>369</v>
      </c>
      <c r="G33" s="84">
        <v>60000</v>
      </c>
      <c r="H33" s="84">
        <v>54000</v>
      </c>
      <c r="I33" s="84">
        <f t="shared" si="1"/>
        <v>114000</v>
      </c>
      <c r="J33" s="84">
        <v>-10000</v>
      </c>
      <c r="K33" s="84">
        <f t="shared" si="2"/>
        <v>104000</v>
      </c>
      <c r="L33" s="84">
        <v>9000</v>
      </c>
      <c r="M33" s="84">
        <f t="shared" si="0"/>
        <v>113000</v>
      </c>
      <c r="N33" s="84">
        <v>113000</v>
      </c>
      <c r="O33" s="84">
        <v>112500</v>
      </c>
      <c r="P33" s="84">
        <f t="shared" si="5"/>
        <v>99.557522123893804</v>
      </c>
      <c r="Q33" s="84">
        <v>125000</v>
      </c>
      <c r="R33" s="84">
        <v>0</v>
      </c>
      <c r="S33" s="83"/>
      <c r="T33" s="84" t="s">
        <v>382</v>
      </c>
    </row>
    <row r="34" spans="1:20" ht="77.25" x14ac:dyDescent="0.25">
      <c r="A34" s="109"/>
      <c r="B34" s="110"/>
      <c r="C34" s="109"/>
      <c r="D34" s="79"/>
      <c r="E34" s="80" t="s">
        <v>345</v>
      </c>
      <c r="F34" s="80" t="s">
        <v>383</v>
      </c>
      <c r="G34" s="81">
        <v>750000</v>
      </c>
      <c r="H34" s="81"/>
      <c r="I34" s="81">
        <f t="shared" si="1"/>
        <v>750000</v>
      </c>
      <c r="J34" s="81"/>
      <c r="K34" s="81">
        <f t="shared" si="2"/>
        <v>750000</v>
      </c>
      <c r="L34" s="81">
        <f>SUM(L37)</f>
        <v>-150000</v>
      </c>
      <c r="M34" s="81">
        <f t="shared" si="0"/>
        <v>600000</v>
      </c>
      <c r="N34" s="81">
        <v>600000</v>
      </c>
      <c r="O34" s="81">
        <v>0</v>
      </c>
      <c r="P34" s="81">
        <f t="shared" si="5"/>
        <v>0</v>
      </c>
      <c r="Q34" s="81">
        <f>SUM(Q35:Q37)</f>
        <v>4000000</v>
      </c>
      <c r="R34" s="81">
        <v>0</v>
      </c>
      <c r="S34" s="80" t="s">
        <v>384</v>
      </c>
      <c r="T34" s="81"/>
    </row>
    <row r="35" spans="1:20" x14ac:dyDescent="0.25">
      <c r="A35" s="109"/>
      <c r="B35" s="110"/>
      <c r="C35" s="109"/>
      <c r="D35" s="82">
        <v>421</v>
      </c>
      <c r="E35" s="83"/>
      <c r="F35" s="83" t="s">
        <v>349</v>
      </c>
      <c r="G35" s="84"/>
      <c r="H35" s="84"/>
      <c r="I35" s="84">
        <v>0</v>
      </c>
      <c r="J35" s="84"/>
      <c r="K35" s="84">
        <v>0</v>
      </c>
      <c r="L35" s="84">
        <v>0</v>
      </c>
      <c r="M35" s="84">
        <v>0</v>
      </c>
      <c r="N35" s="84">
        <v>0</v>
      </c>
      <c r="O35" s="84">
        <v>0</v>
      </c>
      <c r="P35" s="84"/>
      <c r="Q35" s="84">
        <v>3800000</v>
      </c>
      <c r="R35" s="84"/>
      <c r="S35" s="80"/>
      <c r="T35" s="84"/>
    </row>
    <row r="36" spans="1:20" ht="23.25" x14ac:dyDescent="0.25">
      <c r="A36" s="109"/>
      <c r="B36" s="110"/>
      <c r="C36" s="109"/>
      <c r="D36" s="82">
        <v>323</v>
      </c>
      <c r="E36" s="83"/>
      <c r="F36" s="83" t="s">
        <v>369</v>
      </c>
      <c r="G36" s="84"/>
      <c r="H36" s="84"/>
      <c r="I36" s="84">
        <v>0</v>
      </c>
      <c r="J36" s="84"/>
      <c r="K36" s="84">
        <v>0</v>
      </c>
      <c r="L36" s="84">
        <v>0</v>
      </c>
      <c r="M36" s="84">
        <v>0</v>
      </c>
      <c r="N36" s="84">
        <v>0</v>
      </c>
      <c r="O36" s="84">
        <v>0</v>
      </c>
      <c r="P36" s="84"/>
      <c r="Q36" s="84">
        <v>200000</v>
      </c>
      <c r="R36" s="84"/>
      <c r="S36" s="80"/>
      <c r="T36" s="84"/>
    </row>
    <row r="37" spans="1:20" ht="34.5" x14ac:dyDescent="0.25">
      <c r="A37" s="109"/>
      <c r="B37" s="110"/>
      <c r="C37" s="109"/>
      <c r="D37" s="82">
        <v>363</v>
      </c>
      <c r="E37" s="83"/>
      <c r="F37" s="83" t="s">
        <v>385</v>
      </c>
      <c r="G37" s="84">
        <v>750000</v>
      </c>
      <c r="H37" s="84"/>
      <c r="I37" s="84">
        <f t="shared" si="1"/>
        <v>750000</v>
      </c>
      <c r="J37" s="84"/>
      <c r="K37" s="84">
        <f t="shared" si="2"/>
        <v>750000</v>
      </c>
      <c r="L37" s="84">
        <v>-150000</v>
      </c>
      <c r="M37" s="84">
        <f t="shared" si="0"/>
        <v>600000</v>
      </c>
      <c r="N37" s="84">
        <v>600000</v>
      </c>
      <c r="O37" s="84">
        <v>0</v>
      </c>
      <c r="P37" s="84">
        <f t="shared" si="5"/>
        <v>0</v>
      </c>
      <c r="Q37" s="84">
        <v>0</v>
      </c>
      <c r="R37" s="84">
        <v>0</v>
      </c>
      <c r="S37" s="83"/>
      <c r="T37" s="84"/>
    </row>
    <row r="38" spans="1:20" ht="51.75" x14ac:dyDescent="0.25">
      <c r="A38" s="109"/>
      <c r="B38" s="110"/>
      <c r="C38" s="109" t="s">
        <v>386</v>
      </c>
      <c r="D38" s="79"/>
      <c r="E38" s="80" t="s">
        <v>345</v>
      </c>
      <c r="F38" s="80" t="s">
        <v>387</v>
      </c>
      <c r="G38" s="81">
        <v>620000</v>
      </c>
      <c r="H38" s="81"/>
      <c r="I38" s="81">
        <f t="shared" si="1"/>
        <v>620000</v>
      </c>
      <c r="J38" s="81"/>
      <c r="K38" s="81">
        <f t="shared" si="2"/>
        <v>620000</v>
      </c>
      <c r="L38" s="81">
        <f>L39+L40</f>
        <v>-300000</v>
      </c>
      <c r="M38" s="81">
        <f t="shared" si="0"/>
        <v>320000</v>
      </c>
      <c r="N38" s="81">
        <v>320000</v>
      </c>
      <c r="O38" s="81">
        <v>0</v>
      </c>
      <c r="P38" s="81">
        <f t="shared" si="5"/>
        <v>0</v>
      </c>
      <c r="Q38" s="81">
        <f>SUM(Q39:Q40)</f>
        <v>520000</v>
      </c>
      <c r="R38" s="81">
        <v>0</v>
      </c>
      <c r="S38" s="80" t="s">
        <v>388</v>
      </c>
      <c r="T38" s="81"/>
    </row>
    <row r="39" spans="1:20" ht="23.25" x14ac:dyDescent="0.25">
      <c r="A39" s="109"/>
      <c r="B39" s="110"/>
      <c r="C39" s="109"/>
      <c r="D39" s="82">
        <v>421</v>
      </c>
      <c r="E39" s="83"/>
      <c r="F39" s="83" t="s">
        <v>389</v>
      </c>
      <c r="G39" s="84">
        <v>600000</v>
      </c>
      <c r="H39" s="84"/>
      <c r="I39" s="84">
        <f t="shared" si="1"/>
        <v>600000</v>
      </c>
      <c r="J39" s="84"/>
      <c r="K39" s="84">
        <f t="shared" si="2"/>
        <v>600000</v>
      </c>
      <c r="L39" s="84">
        <v>-300000</v>
      </c>
      <c r="M39" s="84">
        <f t="shared" si="0"/>
        <v>300000</v>
      </c>
      <c r="N39" s="84">
        <v>300000</v>
      </c>
      <c r="O39" s="84">
        <v>0</v>
      </c>
      <c r="P39" s="84">
        <f t="shared" si="5"/>
        <v>0</v>
      </c>
      <c r="Q39" s="84">
        <v>500000</v>
      </c>
      <c r="R39" s="84">
        <v>0</v>
      </c>
      <c r="S39" s="83"/>
      <c r="T39" s="84"/>
    </row>
    <row r="40" spans="1:20" ht="23.25" x14ac:dyDescent="0.25">
      <c r="A40" s="109"/>
      <c r="B40" s="110"/>
      <c r="C40" s="109"/>
      <c r="D40" s="82">
        <v>323</v>
      </c>
      <c r="E40" s="83"/>
      <c r="F40" s="83" t="s">
        <v>369</v>
      </c>
      <c r="G40" s="84">
        <v>20000</v>
      </c>
      <c r="H40" s="84"/>
      <c r="I40" s="84">
        <f t="shared" si="1"/>
        <v>20000</v>
      </c>
      <c r="J40" s="84"/>
      <c r="K40" s="84">
        <f t="shared" si="2"/>
        <v>20000</v>
      </c>
      <c r="L40" s="84"/>
      <c r="M40" s="84">
        <f t="shared" si="0"/>
        <v>20000</v>
      </c>
      <c r="N40" s="84">
        <v>20000</v>
      </c>
      <c r="O40" s="84">
        <v>0</v>
      </c>
      <c r="P40" s="84">
        <f t="shared" si="5"/>
        <v>0</v>
      </c>
      <c r="Q40" s="84">
        <v>20000</v>
      </c>
      <c r="R40" s="84">
        <v>0</v>
      </c>
      <c r="S40" s="83"/>
      <c r="T40" s="84"/>
    </row>
    <row r="41" spans="1:20" ht="51.75" x14ac:dyDescent="0.25">
      <c r="A41" s="109"/>
      <c r="B41" s="110"/>
      <c r="C41" s="109"/>
      <c r="D41" s="79"/>
      <c r="E41" s="80" t="s">
        <v>345</v>
      </c>
      <c r="F41" s="80" t="s">
        <v>390</v>
      </c>
      <c r="G41" s="81">
        <v>600000</v>
      </c>
      <c r="H41" s="81"/>
      <c r="I41" s="81">
        <f t="shared" si="1"/>
        <v>600000</v>
      </c>
      <c r="J41" s="81"/>
      <c r="K41" s="81">
        <f t="shared" si="2"/>
        <v>600000</v>
      </c>
      <c r="L41" s="81">
        <f>L42</f>
        <v>-600000</v>
      </c>
      <c r="M41" s="81">
        <f t="shared" si="0"/>
        <v>0</v>
      </c>
      <c r="N41" s="81">
        <v>0</v>
      </c>
      <c r="O41" s="81">
        <v>0</v>
      </c>
      <c r="P41" s="81"/>
      <c r="Q41" s="81">
        <f>Q42</f>
        <v>600000</v>
      </c>
      <c r="R41" s="81">
        <v>0</v>
      </c>
      <c r="S41" s="80" t="s">
        <v>391</v>
      </c>
      <c r="T41" s="81"/>
    </row>
    <row r="42" spans="1:20" ht="23.25" x14ac:dyDescent="0.25">
      <c r="A42" s="109"/>
      <c r="B42" s="110"/>
      <c r="C42" s="109"/>
      <c r="D42" s="82">
        <v>421</v>
      </c>
      <c r="E42" s="83"/>
      <c r="F42" s="83" t="s">
        <v>389</v>
      </c>
      <c r="G42" s="84">
        <v>600000</v>
      </c>
      <c r="H42" s="84"/>
      <c r="I42" s="84">
        <f t="shared" si="1"/>
        <v>600000</v>
      </c>
      <c r="J42" s="84"/>
      <c r="K42" s="84">
        <f t="shared" si="2"/>
        <v>600000</v>
      </c>
      <c r="L42" s="84">
        <v>-600000</v>
      </c>
      <c r="M42" s="84">
        <f t="shared" si="0"/>
        <v>0</v>
      </c>
      <c r="N42" s="84">
        <v>0</v>
      </c>
      <c r="O42" s="84">
        <v>0</v>
      </c>
      <c r="P42" s="84"/>
      <c r="Q42" s="84">
        <v>600000</v>
      </c>
      <c r="R42" s="84">
        <v>0</v>
      </c>
      <c r="S42" s="83"/>
      <c r="T42" s="84"/>
    </row>
    <row r="43" spans="1:20" ht="39" x14ac:dyDescent="0.25">
      <c r="A43" s="109"/>
      <c r="B43" s="110"/>
      <c r="C43" s="109"/>
      <c r="D43" s="79"/>
      <c r="E43" s="80" t="s">
        <v>392</v>
      </c>
      <c r="F43" s="80" t="s">
        <v>393</v>
      </c>
      <c r="G43" s="81">
        <v>100000</v>
      </c>
      <c r="H43" s="81"/>
      <c r="I43" s="81">
        <f t="shared" si="1"/>
        <v>100000</v>
      </c>
      <c r="J43" s="81"/>
      <c r="K43" s="81">
        <f t="shared" si="2"/>
        <v>100000</v>
      </c>
      <c r="L43" s="81">
        <f>L44</f>
        <v>-50000</v>
      </c>
      <c r="M43" s="81">
        <f t="shared" si="0"/>
        <v>50000</v>
      </c>
      <c r="N43" s="81">
        <v>50000</v>
      </c>
      <c r="O43" s="81">
        <v>0</v>
      </c>
      <c r="P43" s="81">
        <f t="shared" si="5"/>
        <v>0</v>
      </c>
      <c r="Q43" s="81">
        <f>SUM(Q44)</f>
        <v>200000</v>
      </c>
      <c r="R43" s="81">
        <f>SUM(R44)</f>
        <v>250000</v>
      </c>
      <c r="S43" s="80" t="s">
        <v>394</v>
      </c>
      <c r="T43" s="81"/>
    </row>
    <row r="44" spans="1:20" ht="23.25" x14ac:dyDescent="0.25">
      <c r="A44" s="109"/>
      <c r="B44" s="110"/>
      <c r="C44" s="109"/>
      <c r="D44" s="82">
        <v>411</v>
      </c>
      <c r="E44" s="83"/>
      <c r="F44" s="83" t="s">
        <v>395</v>
      </c>
      <c r="G44" s="84">
        <v>100000</v>
      </c>
      <c r="H44" s="84"/>
      <c r="I44" s="84">
        <f t="shared" si="1"/>
        <v>100000</v>
      </c>
      <c r="J44" s="84"/>
      <c r="K44" s="84">
        <f t="shared" si="2"/>
        <v>100000</v>
      </c>
      <c r="L44" s="84">
        <v>-50000</v>
      </c>
      <c r="M44" s="84">
        <f t="shared" si="0"/>
        <v>50000</v>
      </c>
      <c r="N44" s="84">
        <v>50000</v>
      </c>
      <c r="O44" s="84">
        <v>0</v>
      </c>
      <c r="P44" s="84">
        <f t="shared" si="5"/>
        <v>0</v>
      </c>
      <c r="Q44" s="84">
        <v>200000</v>
      </c>
      <c r="R44" s="84">
        <v>250000</v>
      </c>
      <c r="S44" s="83"/>
      <c r="T44" s="84"/>
    </row>
    <row r="45" spans="1:20" ht="39" x14ac:dyDescent="0.25">
      <c r="A45" s="109"/>
      <c r="B45" s="110"/>
      <c r="C45" s="109" t="s">
        <v>396</v>
      </c>
      <c r="D45" s="79"/>
      <c r="E45" s="80" t="s">
        <v>392</v>
      </c>
      <c r="F45" s="80" t="s">
        <v>397</v>
      </c>
      <c r="G45" s="81">
        <v>1700000</v>
      </c>
      <c r="H45" s="81"/>
      <c r="I45" s="81">
        <f t="shared" si="1"/>
        <v>1700000</v>
      </c>
      <c r="J45" s="81"/>
      <c r="K45" s="81">
        <f t="shared" si="2"/>
        <v>1700000</v>
      </c>
      <c r="L45" s="81">
        <f>SUM(L46:L47)</f>
        <v>-1700000</v>
      </c>
      <c r="M45" s="81">
        <f t="shared" si="0"/>
        <v>0</v>
      </c>
      <c r="N45" s="81">
        <v>0</v>
      </c>
      <c r="O45" s="81">
        <v>0</v>
      </c>
      <c r="P45" s="81">
        <v>0</v>
      </c>
      <c r="Q45" s="81">
        <f>SUM(Q46:Q47)</f>
        <v>0</v>
      </c>
      <c r="R45" s="81">
        <f>SUM(R46:R47)</f>
        <v>0</v>
      </c>
      <c r="S45" s="80" t="s">
        <v>398</v>
      </c>
      <c r="T45" s="81"/>
    </row>
    <row r="46" spans="1:20" ht="23.25" x14ac:dyDescent="0.25">
      <c r="A46" s="109"/>
      <c r="B46" s="110"/>
      <c r="C46" s="109"/>
      <c r="D46" s="82">
        <v>421</v>
      </c>
      <c r="E46" s="83"/>
      <c r="F46" s="83" t="s">
        <v>399</v>
      </c>
      <c r="G46" s="84">
        <v>1500000</v>
      </c>
      <c r="H46" s="84"/>
      <c r="I46" s="84">
        <f t="shared" si="1"/>
        <v>1500000</v>
      </c>
      <c r="J46" s="84"/>
      <c r="K46" s="84">
        <f t="shared" si="2"/>
        <v>1500000</v>
      </c>
      <c r="L46" s="84">
        <v>-1500000</v>
      </c>
      <c r="M46" s="84">
        <f t="shared" si="0"/>
        <v>0</v>
      </c>
      <c r="N46" s="84">
        <v>0</v>
      </c>
      <c r="O46" s="84">
        <v>0</v>
      </c>
      <c r="P46" s="84">
        <v>0</v>
      </c>
      <c r="Q46" s="84">
        <v>0</v>
      </c>
      <c r="R46" s="84">
        <v>0</v>
      </c>
      <c r="S46" s="83"/>
      <c r="T46" s="84"/>
    </row>
    <row r="47" spans="1:20" ht="34.5" x14ac:dyDescent="0.25">
      <c r="A47" s="109"/>
      <c r="B47" s="110"/>
      <c r="C47" s="109"/>
      <c r="D47" s="82">
        <v>323</v>
      </c>
      <c r="E47" s="83"/>
      <c r="F47" s="83" t="s">
        <v>400</v>
      </c>
      <c r="G47" s="84">
        <v>200000</v>
      </c>
      <c r="H47" s="84"/>
      <c r="I47" s="84">
        <f t="shared" si="1"/>
        <v>200000</v>
      </c>
      <c r="J47" s="84"/>
      <c r="K47" s="84">
        <f t="shared" si="2"/>
        <v>200000</v>
      </c>
      <c r="L47" s="84">
        <v>-200000</v>
      </c>
      <c r="M47" s="84">
        <f t="shared" si="0"/>
        <v>0</v>
      </c>
      <c r="N47" s="84">
        <v>0</v>
      </c>
      <c r="O47" s="84">
        <v>0</v>
      </c>
      <c r="P47" s="84">
        <v>0</v>
      </c>
      <c r="Q47" s="84">
        <v>0</v>
      </c>
      <c r="R47" s="84">
        <v>0</v>
      </c>
      <c r="S47" s="83"/>
      <c r="T47" s="84"/>
    </row>
    <row r="48" spans="1:20" ht="51.75" x14ac:dyDescent="0.25">
      <c r="A48" s="91"/>
      <c r="B48" s="92"/>
      <c r="C48" s="93"/>
      <c r="D48" s="94"/>
      <c r="E48" s="87" t="s">
        <v>338</v>
      </c>
      <c r="F48" s="87" t="s">
        <v>401</v>
      </c>
      <c r="G48" s="88">
        <v>2050000</v>
      </c>
      <c r="H48" s="88">
        <f>H49</f>
        <v>125000</v>
      </c>
      <c r="I48" s="88">
        <f t="shared" si="1"/>
        <v>2175000</v>
      </c>
      <c r="J48" s="88">
        <f t="shared" ref="J48:R48" si="6">J49</f>
        <v>151800</v>
      </c>
      <c r="K48" s="88">
        <f t="shared" si="6"/>
        <v>2346800</v>
      </c>
      <c r="L48" s="88">
        <f t="shared" si="6"/>
        <v>2450000</v>
      </c>
      <c r="M48" s="88">
        <f t="shared" si="6"/>
        <v>4796800</v>
      </c>
      <c r="N48" s="88">
        <v>4796800</v>
      </c>
      <c r="O48" s="88">
        <f>O49</f>
        <v>693763.14</v>
      </c>
      <c r="P48" s="88">
        <f>O48/N48*100</f>
        <v>14.463040777184791</v>
      </c>
      <c r="Q48" s="88">
        <f t="shared" si="6"/>
        <v>1750000</v>
      </c>
      <c r="R48" s="88">
        <f t="shared" si="6"/>
        <v>0</v>
      </c>
      <c r="S48" s="87"/>
      <c r="T48" s="88"/>
    </row>
    <row r="49" spans="1:20" ht="64.5" x14ac:dyDescent="0.25">
      <c r="A49" s="95"/>
      <c r="B49" s="95"/>
      <c r="C49" s="96"/>
      <c r="D49" s="76"/>
      <c r="E49" s="77" t="s">
        <v>340</v>
      </c>
      <c r="F49" s="77" t="s">
        <v>402</v>
      </c>
      <c r="G49" s="78">
        <v>2050000</v>
      </c>
      <c r="H49" s="78">
        <f>H50</f>
        <v>125000</v>
      </c>
      <c r="I49" s="78">
        <f t="shared" si="1"/>
        <v>2175000</v>
      </c>
      <c r="J49" s="78">
        <f>SUM(J50:J53)</f>
        <v>151800</v>
      </c>
      <c r="K49" s="78">
        <f>K50+K54</f>
        <v>2346800</v>
      </c>
      <c r="L49" s="78">
        <f>L50</f>
        <v>2450000</v>
      </c>
      <c r="M49" s="78">
        <f>M50+M54</f>
        <v>4796800</v>
      </c>
      <c r="N49" s="78">
        <v>4796800</v>
      </c>
      <c r="O49" s="78">
        <f>O50+O54</f>
        <v>693763.14</v>
      </c>
      <c r="P49" s="78">
        <f>O49/N49*100</f>
        <v>14.463040777184791</v>
      </c>
      <c r="Q49" s="78">
        <f>Q50</f>
        <v>1750000</v>
      </c>
      <c r="R49" s="78">
        <f>R50</f>
        <v>0</v>
      </c>
      <c r="S49" s="77"/>
      <c r="T49" s="78"/>
    </row>
    <row r="50" spans="1:20" ht="77.25" x14ac:dyDescent="0.25">
      <c r="A50" s="109" t="s">
        <v>372</v>
      </c>
      <c r="B50" s="111" t="s">
        <v>403</v>
      </c>
      <c r="C50" s="111" t="s">
        <v>404</v>
      </c>
      <c r="D50" s="79"/>
      <c r="E50" s="80" t="s">
        <v>345</v>
      </c>
      <c r="F50" s="80" t="s">
        <v>405</v>
      </c>
      <c r="G50" s="81">
        <v>2050000</v>
      </c>
      <c r="H50" s="81">
        <f>SUM(H51:H53)</f>
        <v>125000</v>
      </c>
      <c r="I50" s="81">
        <f t="shared" si="1"/>
        <v>2175000</v>
      </c>
      <c r="J50" s="81"/>
      <c r="K50" s="81">
        <f>SUM(K51:K53)</f>
        <v>2326800</v>
      </c>
      <c r="L50" s="81">
        <f>SUM(L51:L53)</f>
        <v>2450000</v>
      </c>
      <c r="M50" s="81">
        <f>SUM(M51:M53)</f>
        <v>4776800</v>
      </c>
      <c r="N50" s="81">
        <v>4776800</v>
      </c>
      <c r="O50" s="81">
        <f>O51+O52+O53</f>
        <v>693763.14</v>
      </c>
      <c r="P50" s="81">
        <f>O50/N50*100</f>
        <v>14.523596131301289</v>
      </c>
      <c r="Q50" s="81">
        <f>SUM(Q51:Q53)</f>
        <v>1750000</v>
      </c>
      <c r="R50" s="81">
        <f>SUM(R51:R53)</f>
        <v>0</v>
      </c>
      <c r="S50" s="80" t="s">
        <v>406</v>
      </c>
      <c r="T50" s="81"/>
    </row>
    <row r="51" spans="1:20" ht="23.25" x14ac:dyDescent="0.25">
      <c r="A51" s="109"/>
      <c r="B51" s="112"/>
      <c r="C51" s="112"/>
      <c r="D51" s="82">
        <v>421</v>
      </c>
      <c r="E51" s="83"/>
      <c r="F51" s="83" t="s">
        <v>407</v>
      </c>
      <c r="G51" s="84">
        <v>1700000</v>
      </c>
      <c r="H51" s="84"/>
      <c r="I51" s="84">
        <f t="shared" si="1"/>
        <v>1700000</v>
      </c>
      <c r="J51" s="84"/>
      <c r="K51" s="84">
        <f t="shared" ref="K51:K60" si="7">I51+J51</f>
        <v>1700000</v>
      </c>
      <c r="L51" s="84">
        <v>1500000</v>
      </c>
      <c r="M51" s="84">
        <f t="shared" ref="M51:M57" si="8">K51+L51</f>
        <v>3200000</v>
      </c>
      <c r="N51" s="84">
        <v>3200000</v>
      </c>
      <c r="O51" s="84">
        <v>0</v>
      </c>
      <c r="P51" s="84"/>
      <c r="Q51" s="84">
        <v>0</v>
      </c>
      <c r="R51" s="84">
        <v>0</v>
      </c>
      <c r="S51" s="83"/>
      <c r="T51" s="84"/>
    </row>
    <row r="52" spans="1:20" ht="68.25" x14ac:dyDescent="0.25">
      <c r="A52" s="109"/>
      <c r="B52" s="112"/>
      <c r="C52" s="112"/>
      <c r="D52" s="82">
        <v>323</v>
      </c>
      <c r="E52" s="83"/>
      <c r="F52" s="83" t="s">
        <v>369</v>
      </c>
      <c r="G52" s="84">
        <v>50000</v>
      </c>
      <c r="H52" s="84">
        <v>125000</v>
      </c>
      <c r="I52" s="84">
        <f t="shared" si="1"/>
        <v>175000</v>
      </c>
      <c r="J52" s="84">
        <v>151800</v>
      </c>
      <c r="K52" s="84">
        <f t="shared" si="7"/>
        <v>326800</v>
      </c>
      <c r="L52" s="84">
        <v>50000</v>
      </c>
      <c r="M52" s="84">
        <f t="shared" si="8"/>
        <v>376800</v>
      </c>
      <c r="N52" s="84">
        <v>376800</v>
      </c>
      <c r="O52" s="84">
        <v>393763.14</v>
      </c>
      <c r="P52" s="84">
        <f>O52/N52*100</f>
        <v>104.50189490445861</v>
      </c>
      <c r="Q52" s="84">
        <v>250000</v>
      </c>
      <c r="R52" s="84">
        <v>0</v>
      </c>
      <c r="T52" s="83" t="s">
        <v>408</v>
      </c>
    </row>
    <row r="53" spans="1:20" ht="34.5" x14ac:dyDescent="0.25">
      <c r="A53" s="109"/>
      <c r="B53" s="113"/>
      <c r="C53" s="113"/>
      <c r="D53" s="82">
        <v>421</v>
      </c>
      <c r="E53" s="83"/>
      <c r="F53" s="83" t="s">
        <v>409</v>
      </c>
      <c r="G53" s="84">
        <v>300000</v>
      </c>
      <c r="H53" s="84"/>
      <c r="I53" s="84">
        <f>G53+H53</f>
        <v>300000</v>
      </c>
      <c r="J53" s="84"/>
      <c r="K53" s="84">
        <f>I53+J53</f>
        <v>300000</v>
      </c>
      <c r="L53" s="84">
        <v>900000</v>
      </c>
      <c r="M53" s="84">
        <f>K53+L53</f>
        <v>1200000</v>
      </c>
      <c r="N53" s="84">
        <v>1200000</v>
      </c>
      <c r="O53" s="84">
        <v>300000</v>
      </c>
      <c r="P53" s="84">
        <f>O53/N53*100</f>
        <v>25</v>
      </c>
      <c r="Q53" s="84">
        <v>1500000</v>
      </c>
      <c r="R53" s="84">
        <v>0</v>
      </c>
      <c r="S53" s="83"/>
      <c r="T53" s="84" t="s">
        <v>410</v>
      </c>
    </row>
    <row r="54" spans="1:20" ht="51.75" x14ac:dyDescent="0.25">
      <c r="A54" s="109"/>
      <c r="B54" s="111" t="s">
        <v>411</v>
      </c>
      <c r="C54" s="111" t="s">
        <v>412</v>
      </c>
      <c r="D54" s="79"/>
      <c r="E54" s="80" t="s">
        <v>345</v>
      </c>
      <c r="F54" s="80" t="s">
        <v>413</v>
      </c>
      <c r="G54" s="81">
        <f>G55</f>
        <v>0</v>
      </c>
      <c r="H54" s="81"/>
      <c r="I54" s="81">
        <f>SUM(I55)</f>
        <v>20000</v>
      </c>
      <c r="J54" s="81"/>
      <c r="K54" s="81">
        <f t="shared" ref="K54" si="9">I54+J54</f>
        <v>20000</v>
      </c>
      <c r="L54" s="81">
        <f>SUM(L55:L56)</f>
        <v>0</v>
      </c>
      <c r="M54" s="81">
        <f t="shared" ref="M54" si="10">K54+L54</f>
        <v>20000</v>
      </c>
      <c r="N54" s="81">
        <v>20000</v>
      </c>
      <c r="O54" s="81">
        <v>0</v>
      </c>
      <c r="P54" s="81">
        <v>0</v>
      </c>
      <c r="Q54" s="81">
        <f>SUM(Q55:Q56)</f>
        <v>0</v>
      </c>
      <c r="R54" s="81">
        <f>SUM(R55:R56)</f>
        <v>0</v>
      </c>
      <c r="S54" s="80" t="s">
        <v>414</v>
      </c>
      <c r="T54" s="81"/>
    </row>
    <row r="55" spans="1:20" x14ac:dyDescent="0.25">
      <c r="A55" s="109"/>
      <c r="B55" s="113"/>
      <c r="C55" s="113"/>
      <c r="D55" s="82">
        <v>37212</v>
      </c>
      <c r="E55" s="83"/>
      <c r="F55" s="83" t="s">
        <v>415</v>
      </c>
      <c r="G55" s="84">
        <v>0</v>
      </c>
      <c r="H55" s="84"/>
      <c r="I55" s="84">
        <v>20000</v>
      </c>
      <c r="J55" s="84"/>
      <c r="K55" s="84">
        <v>0</v>
      </c>
      <c r="L55" s="84">
        <v>0</v>
      </c>
      <c r="M55" s="84">
        <f>I55+L55</f>
        <v>20000</v>
      </c>
      <c r="N55" s="84">
        <v>20000</v>
      </c>
      <c r="O55" s="84">
        <v>0</v>
      </c>
      <c r="P55" s="84">
        <v>0</v>
      </c>
      <c r="Q55" s="84">
        <v>0</v>
      </c>
      <c r="R55" s="84">
        <v>0</v>
      </c>
      <c r="S55" s="83"/>
      <c r="T55" s="84"/>
    </row>
    <row r="56" spans="1:20" x14ac:dyDescent="0.25">
      <c r="A56" s="109"/>
      <c r="B56" s="97"/>
      <c r="C56" s="97"/>
      <c r="S56" s="83"/>
    </row>
    <row r="57" spans="1:20" ht="26.25" x14ac:dyDescent="0.25">
      <c r="A57" s="91"/>
      <c r="B57" s="92"/>
      <c r="C57" s="93"/>
      <c r="D57" s="94"/>
      <c r="E57" s="87" t="s">
        <v>338</v>
      </c>
      <c r="F57" s="87" t="s">
        <v>416</v>
      </c>
      <c r="G57" s="88">
        <f>G59</f>
        <v>10000</v>
      </c>
      <c r="H57" s="88">
        <f>H58</f>
        <v>0</v>
      </c>
      <c r="I57" s="88">
        <f>I58</f>
        <v>10000</v>
      </c>
      <c r="J57" s="88">
        <f>J58</f>
        <v>0</v>
      </c>
      <c r="K57" s="88">
        <f t="shared" si="7"/>
        <v>10000</v>
      </c>
      <c r="L57" s="88">
        <f>L58</f>
        <v>0</v>
      </c>
      <c r="M57" s="88">
        <f t="shared" si="8"/>
        <v>10000</v>
      </c>
      <c r="N57" s="88">
        <v>10000</v>
      </c>
      <c r="O57" s="88">
        <f>O58</f>
        <v>8500</v>
      </c>
      <c r="P57" s="88">
        <f>O57/N57*100</f>
        <v>85</v>
      </c>
      <c r="Q57" s="88">
        <f>Q58</f>
        <v>0</v>
      </c>
      <c r="R57" s="88">
        <f>R58</f>
        <v>0</v>
      </c>
      <c r="S57" s="87"/>
      <c r="T57" s="88"/>
    </row>
    <row r="58" spans="1:20" ht="26.25" x14ac:dyDescent="0.25">
      <c r="A58" s="95"/>
      <c r="B58" s="95"/>
      <c r="C58" s="96"/>
      <c r="D58" s="76"/>
      <c r="E58" s="77" t="s">
        <v>340</v>
      </c>
      <c r="F58" s="77" t="s">
        <v>417</v>
      </c>
      <c r="G58" s="78">
        <f>G59</f>
        <v>10000</v>
      </c>
      <c r="H58" s="78">
        <f>H59</f>
        <v>0</v>
      </c>
      <c r="I58" s="78">
        <f>I59</f>
        <v>10000</v>
      </c>
      <c r="J58" s="78">
        <f>SUM(J59:J62)</f>
        <v>0</v>
      </c>
      <c r="K58" s="78">
        <f>K59</f>
        <v>10000</v>
      </c>
      <c r="L58" s="78">
        <f>L59</f>
        <v>0</v>
      </c>
      <c r="M58" s="78">
        <f>K58+L58</f>
        <v>10000</v>
      </c>
      <c r="N58" s="78">
        <v>10000</v>
      </c>
      <c r="O58" s="78">
        <f>O59</f>
        <v>8500</v>
      </c>
      <c r="P58" s="78">
        <f t="shared" ref="P58:P61" si="11">O58/N58*100</f>
        <v>85</v>
      </c>
      <c r="Q58" s="78">
        <f>Q59</f>
        <v>0</v>
      </c>
      <c r="R58" s="78">
        <f>R59</f>
        <v>0</v>
      </c>
      <c r="S58" s="77"/>
      <c r="T58" s="78"/>
    </row>
    <row r="59" spans="1:20" ht="51.75" x14ac:dyDescent="0.25">
      <c r="A59" s="109" t="s">
        <v>372</v>
      </c>
      <c r="B59" s="109" t="s">
        <v>403</v>
      </c>
      <c r="C59" s="109" t="s">
        <v>418</v>
      </c>
      <c r="D59" s="79"/>
      <c r="E59" s="80" t="s">
        <v>345</v>
      </c>
      <c r="F59" s="80" t="s">
        <v>419</v>
      </c>
      <c r="G59" s="81">
        <f>G60+G61</f>
        <v>10000</v>
      </c>
      <c r="H59" s="81">
        <f>SUM(H60:H62)</f>
        <v>0</v>
      </c>
      <c r="I59" s="81">
        <f>SUM(I60:I61)</f>
        <v>10000</v>
      </c>
      <c r="J59" s="81"/>
      <c r="K59" s="81">
        <f t="shared" si="7"/>
        <v>10000</v>
      </c>
      <c r="L59" s="81">
        <f>SUM(L60:L62)</f>
        <v>0</v>
      </c>
      <c r="M59" s="81">
        <f t="shared" ref="M59:M61" si="12">K59+L59</f>
        <v>10000</v>
      </c>
      <c r="N59" s="81">
        <v>10000</v>
      </c>
      <c r="O59" s="81">
        <f>O60+O61</f>
        <v>8500</v>
      </c>
      <c r="P59" s="81">
        <f t="shared" si="11"/>
        <v>85</v>
      </c>
      <c r="Q59" s="81">
        <f>SUM(Q60:Q62)</f>
        <v>0</v>
      </c>
      <c r="R59" s="81">
        <f>SUM(R60:R62)</f>
        <v>0</v>
      </c>
      <c r="S59" s="80" t="s">
        <v>420</v>
      </c>
      <c r="T59" s="81" t="s">
        <v>421</v>
      </c>
    </row>
    <row r="60" spans="1:20" x14ac:dyDescent="0.25">
      <c r="A60" s="109"/>
      <c r="B60" s="109"/>
      <c r="C60" s="109"/>
      <c r="D60" s="82">
        <v>422</v>
      </c>
      <c r="E60" s="83"/>
      <c r="F60" s="83" t="s">
        <v>422</v>
      </c>
      <c r="G60" s="84">
        <v>8000</v>
      </c>
      <c r="H60" s="84"/>
      <c r="I60" s="84">
        <v>8000</v>
      </c>
      <c r="J60" s="84"/>
      <c r="K60" s="84">
        <f t="shared" si="7"/>
        <v>8000</v>
      </c>
      <c r="L60" s="84">
        <v>0</v>
      </c>
      <c r="M60" s="84">
        <f t="shared" si="12"/>
        <v>8000</v>
      </c>
      <c r="N60" s="84">
        <v>8000</v>
      </c>
      <c r="O60" s="84">
        <v>7250</v>
      </c>
      <c r="P60" s="84">
        <f t="shared" si="11"/>
        <v>90.625</v>
      </c>
      <c r="Q60" s="84">
        <v>0</v>
      </c>
      <c r="R60" s="84">
        <v>0</v>
      </c>
      <c r="S60" s="83"/>
      <c r="T60" s="84"/>
    </row>
    <row r="61" spans="1:20" ht="23.25" x14ac:dyDescent="0.25">
      <c r="A61" s="109"/>
      <c r="B61" s="109"/>
      <c r="C61" s="109"/>
      <c r="D61" s="82">
        <v>323</v>
      </c>
      <c r="E61" s="83"/>
      <c r="F61" s="83" t="s">
        <v>369</v>
      </c>
      <c r="G61" s="84">
        <v>2000</v>
      </c>
      <c r="H61" s="84">
        <v>0</v>
      </c>
      <c r="I61" s="84">
        <v>2000</v>
      </c>
      <c r="J61" s="84"/>
      <c r="K61" s="84">
        <v>2000</v>
      </c>
      <c r="L61" s="84">
        <v>0</v>
      </c>
      <c r="M61" s="84">
        <f t="shared" si="12"/>
        <v>2000</v>
      </c>
      <c r="N61" s="84">
        <v>2000</v>
      </c>
      <c r="O61" s="84">
        <v>1250</v>
      </c>
      <c r="P61" s="84">
        <f t="shared" si="11"/>
        <v>62.5</v>
      </c>
      <c r="Q61" s="84">
        <v>0</v>
      </c>
      <c r="R61" s="84">
        <v>0</v>
      </c>
      <c r="S61" s="83"/>
      <c r="T61" s="84"/>
    </row>
    <row r="62" spans="1:20" x14ac:dyDescent="0.25">
      <c r="A62" s="109"/>
      <c r="B62" s="109"/>
      <c r="C62" s="109"/>
      <c r="D62" s="82"/>
      <c r="E62" s="83"/>
      <c r="F62" s="83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3"/>
      <c r="T62" s="84"/>
    </row>
  </sheetData>
  <mergeCells count="25">
    <mergeCell ref="A13:A15"/>
    <mergeCell ref="B13:B15"/>
    <mergeCell ref="C13:C15"/>
    <mergeCell ref="A16:A17"/>
    <mergeCell ref="B16:B17"/>
    <mergeCell ref="C16:C17"/>
    <mergeCell ref="A18:A20"/>
    <mergeCell ref="B18:B20"/>
    <mergeCell ref="C18:C20"/>
    <mergeCell ref="A23:A24"/>
    <mergeCell ref="B23:B24"/>
    <mergeCell ref="C23:C24"/>
    <mergeCell ref="A59:A62"/>
    <mergeCell ref="B59:B62"/>
    <mergeCell ref="C59:C62"/>
    <mergeCell ref="A27:A47"/>
    <mergeCell ref="B27:B47"/>
    <mergeCell ref="C27:C37"/>
    <mergeCell ref="C38:C44"/>
    <mergeCell ref="C45:C47"/>
    <mergeCell ref="A50:A56"/>
    <mergeCell ref="B50:B53"/>
    <mergeCell ref="C50:C53"/>
    <mergeCell ref="B54:B55"/>
    <mergeCell ref="C54:C55"/>
  </mergeCells>
  <pageMargins left="0.7" right="0.7" top="0.75" bottom="0.75" header="0.3" footer="0.3"/>
  <pageSetup paperSize="9" scale="52" fitToHeight="0" orientation="landscape" r:id="rId1"/>
  <headerFooter>
    <oddFooter>&amp;CGODIŠNJI IZVJEŠTAJ O IZVRŠENJU PRORAČUNA ZA 2016.GODINU&amp;R&amp;P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OPĆI DIO</vt:lpstr>
      <vt:lpstr>POSEBNI DIO</vt:lpstr>
      <vt:lpstr>IZVJEŠĆE O IZVRŠENJU PLANA RAZV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Željka Kolarić</dc:creator>
  <cp:lastModifiedBy>Željka Kolarić</cp:lastModifiedBy>
  <cp:lastPrinted>2017-03-23T17:42:10Z</cp:lastPrinted>
  <dcterms:created xsi:type="dcterms:W3CDTF">2017-03-21T06:38:23Z</dcterms:created>
  <dcterms:modified xsi:type="dcterms:W3CDTF">2017-03-23T17:42:45Z</dcterms:modified>
</cp:coreProperties>
</file>