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6\OSTVARENJE\s 31.12.2016\"/>
    </mc:Choice>
  </mc:AlternateContent>
  <bookViews>
    <workbookView xWindow="0" yWindow="0" windowWidth="22665" windowHeight="91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1" i="1" l="1"/>
  <c r="P60" i="1"/>
  <c r="P59" i="1"/>
  <c r="P58" i="1"/>
  <c r="P57" i="1"/>
  <c r="O57" i="1"/>
  <c r="O58" i="1"/>
  <c r="O59" i="1"/>
  <c r="P48" i="1"/>
  <c r="P49" i="1"/>
  <c r="O48" i="1"/>
  <c r="O49" i="1"/>
  <c r="P50" i="1"/>
  <c r="O50" i="1"/>
  <c r="P53" i="1"/>
  <c r="P52" i="1"/>
  <c r="P25" i="1"/>
  <c r="O25" i="1"/>
  <c r="O30" i="1"/>
  <c r="P44" i="1"/>
  <c r="P43" i="1"/>
  <c r="P40" i="1"/>
  <c r="P39" i="1"/>
  <c r="P38" i="1"/>
  <c r="P37" i="1"/>
  <c r="P34" i="1"/>
  <c r="P33" i="1"/>
  <c r="P31" i="1"/>
  <c r="P30" i="1"/>
  <c r="P29" i="1"/>
  <c r="P28" i="1"/>
  <c r="P27" i="1"/>
  <c r="O26" i="1"/>
  <c r="P26" i="1" s="1"/>
  <c r="O27" i="1"/>
  <c r="P23" i="1"/>
  <c r="P22" i="1"/>
  <c r="P21" i="1"/>
  <c r="O21" i="1"/>
  <c r="O22" i="1"/>
  <c r="O23" i="1"/>
  <c r="P24" i="1"/>
  <c r="K48" i="1" l="1"/>
  <c r="K49" i="1"/>
  <c r="K50" i="1"/>
  <c r="G54" i="1" l="1"/>
  <c r="G58" i="1"/>
  <c r="G59" i="1"/>
  <c r="G57" i="1" s="1"/>
  <c r="I59" i="1"/>
  <c r="I58" i="1" s="1"/>
  <c r="I57" i="1" s="1"/>
  <c r="M55" i="1"/>
  <c r="I54" i="1"/>
  <c r="K54" i="1" s="1"/>
  <c r="R54" i="1"/>
  <c r="Q54" i="1"/>
  <c r="M61" i="1"/>
  <c r="K60" i="1"/>
  <c r="M60" i="1" s="1"/>
  <c r="R59" i="1"/>
  <c r="R58" i="1" s="1"/>
  <c r="R57" i="1" s="1"/>
  <c r="Q59" i="1"/>
  <c r="Q58" i="1" s="1"/>
  <c r="Q57" i="1" s="1"/>
  <c r="L59" i="1"/>
  <c r="L58" i="1" s="1"/>
  <c r="L57" i="1" s="1"/>
  <c r="H59" i="1"/>
  <c r="H58" i="1" s="1"/>
  <c r="J58" i="1"/>
  <c r="J57" i="1" s="1"/>
  <c r="I53" i="1"/>
  <c r="K53" i="1" s="1"/>
  <c r="M53" i="1" s="1"/>
  <c r="I52" i="1"/>
  <c r="K52" i="1" s="1"/>
  <c r="M52" i="1" s="1"/>
  <c r="I51" i="1"/>
  <c r="K51" i="1" s="1"/>
  <c r="M51" i="1" s="1"/>
  <c r="M50" i="1" s="1"/>
  <c r="R50" i="1"/>
  <c r="Q50" i="1"/>
  <c r="Q49" i="1" s="1"/>
  <c r="Q48" i="1" s="1"/>
  <c r="L50" i="1"/>
  <c r="L49" i="1" s="1"/>
  <c r="L48" i="1" s="1"/>
  <c r="H50" i="1"/>
  <c r="I50" i="1" s="1"/>
  <c r="R49" i="1"/>
  <c r="R48" i="1" s="1"/>
  <c r="J49" i="1"/>
  <c r="J48" i="1" s="1"/>
  <c r="R16" i="1"/>
  <c r="Q16" i="1"/>
  <c r="Q23" i="1"/>
  <c r="Q27" i="1"/>
  <c r="R27" i="1"/>
  <c r="Q30" i="1"/>
  <c r="Q34" i="1"/>
  <c r="Q38" i="1"/>
  <c r="Q41" i="1"/>
  <c r="R45" i="1"/>
  <c r="Q45" i="1"/>
  <c r="L45" i="1"/>
  <c r="L43" i="1"/>
  <c r="L41" i="1"/>
  <c r="L38" i="1"/>
  <c r="L34" i="1"/>
  <c r="L30" i="1"/>
  <c r="J30" i="1"/>
  <c r="J26" i="1" s="1"/>
  <c r="L27" i="1"/>
  <c r="L26" i="1" s="1"/>
  <c r="L23" i="1"/>
  <c r="L22" i="1" s="1"/>
  <c r="L21" i="1" s="1"/>
  <c r="L16" i="1"/>
  <c r="L18" i="1"/>
  <c r="L13" i="1"/>
  <c r="M49" i="1" l="1"/>
  <c r="M48" i="1" s="1"/>
  <c r="H49" i="1"/>
  <c r="I49" i="1" s="1"/>
  <c r="K59" i="1"/>
  <c r="L54" i="1"/>
  <c r="M54" i="1" s="1"/>
  <c r="L12" i="1"/>
  <c r="L11" i="1" s="1"/>
  <c r="H57" i="1"/>
  <c r="K57" i="1" s="1"/>
  <c r="M57" i="1" s="1"/>
  <c r="L25" i="1"/>
  <c r="J25" i="1"/>
  <c r="J22" i="1"/>
  <c r="J21" i="1" s="1"/>
  <c r="J10" i="1" s="1"/>
  <c r="J9" i="1" s="1"/>
  <c r="L10" i="1" l="1"/>
  <c r="L9" i="1" s="1"/>
  <c r="H48" i="1"/>
  <c r="I48" i="1" s="1"/>
  <c r="M59" i="1"/>
  <c r="K58" i="1"/>
  <c r="M58" i="1" s="1"/>
  <c r="I47" i="1"/>
  <c r="K47" i="1" s="1"/>
  <c r="M47" i="1" s="1"/>
  <c r="I46" i="1"/>
  <c r="K46" i="1" s="1"/>
  <c r="M46" i="1" s="1"/>
  <c r="I45" i="1"/>
  <c r="K45" i="1" s="1"/>
  <c r="M45" i="1" s="1"/>
  <c r="I44" i="1"/>
  <c r="K44" i="1" s="1"/>
  <c r="M44" i="1" s="1"/>
  <c r="I43" i="1"/>
  <c r="K43" i="1" s="1"/>
  <c r="M43" i="1" s="1"/>
  <c r="I42" i="1"/>
  <c r="K42" i="1" s="1"/>
  <c r="M42" i="1" s="1"/>
  <c r="I41" i="1"/>
  <c r="K41" i="1" s="1"/>
  <c r="M41" i="1" s="1"/>
  <c r="I40" i="1"/>
  <c r="K40" i="1" s="1"/>
  <c r="M40" i="1" s="1"/>
  <c r="I39" i="1"/>
  <c r="K39" i="1" s="1"/>
  <c r="M39" i="1" s="1"/>
  <c r="I38" i="1"/>
  <c r="K38" i="1" s="1"/>
  <c r="M38" i="1" s="1"/>
  <c r="I37" i="1"/>
  <c r="K37" i="1" s="1"/>
  <c r="M37" i="1" s="1"/>
  <c r="I34" i="1"/>
  <c r="K34" i="1" s="1"/>
  <c r="M34" i="1" s="1"/>
  <c r="I33" i="1"/>
  <c r="K33" i="1" s="1"/>
  <c r="M33" i="1" s="1"/>
  <c r="I32" i="1"/>
  <c r="K32" i="1" s="1"/>
  <c r="M32" i="1" s="1"/>
  <c r="I31" i="1"/>
  <c r="K31" i="1" s="1"/>
  <c r="M31" i="1" s="1"/>
  <c r="I29" i="1"/>
  <c r="K29" i="1" s="1"/>
  <c r="M29" i="1" s="1"/>
  <c r="I28" i="1"/>
  <c r="K28" i="1" s="1"/>
  <c r="M28" i="1" s="1"/>
  <c r="I24" i="1"/>
  <c r="K24" i="1" s="1"/>
  <c r="M24" i="1" s="1"/>
  <c r="I23" i="1"/>
  <c r="I22" i="1"/>
  <c r="K22" i="1" s="1"/>
  <c r="M22" i="1" s="1"/>
  <c r="I21" i="1"/>
  <c r="K21" i="1" s="1"/>
  <c r="M21" i="1" s="1"/>
  <c r="I20" i="1"/>
  <c r="K20" i="1" s="1"/>
  <c r="M20" i="1" s="1"/>
  <c r="I19" i="1"/>
  <c r="K19" i="1" s="1"/>
  <c r="M19" i="1" s="1"/>
  <c r="I18" i="1"/>
  <c r="K18" i="1" s="1"/>
  <c r="M18" i="1" s="1"/>
  <c r="I17" i="1"/>
  <c r="K17" i="1" s="1"/>
  <c r="M17" i="1" s="1"/>
  <c r="I16" i="1"/>
  <c r="K16" i="1" s="1"/>
  <c r="M16" i="1" s="1"/>
  <c r="I15" i="1"/>
  <c r="K15" i="1" s="1"/>
  <c r="M15" i="1" s="1"/>
  <c r="I14" i="1"/>
  <c r="K14" i="1" s="1"/>
  <c r="M14" i="1" s="1"/>
  <c r="I13" i="1"/>
  <c r="K13" i="1" s="1"/>
  <c r="M13" i="1" s="1"/>
  <c r="I12" i="1"/>
  <c r="K12" i="1" s="1"/>
  <c r="M12" i="1" s="1"/>
  <c r="I11" i="1"/>
  <c r="H27" i="1"/>
  <c r="I27" i="1" s="1"/>
  <c r="H30" i="1"/>
  <c r="I30" i="1" s="1"/>
  <c r="K30" i="1" s="1"/>
  <c r="M30" i="1" s="1"/>
  <c r="K11" i="1" l="1"/>
  <c r="K27" i="1"/>
  <c r="K26" i="1" s="1"/>
  <c r="I26" i="1"/>
  <c r="I25" i="1" s="1"/>
  <c r="K25" i="1" s="1"/>
  <c r="M27" i="1"/>
  <c r="M26" i="1" s="1"/>
  <c r="H26" i="1"/>
  <c r="K23" i="1"/>
  <c r="M23" i="1" s="1"/>
  <c r="R13" i="1"/>
  <c r="R12" i="1" s="1"/>
  <c r="R11" i="1" s="1"/>
  <c r="Q13" i="1"/>
  <c r="Q12" i="1" s="1"/>
  <c r="Q11" i="1" s="1"/>
  <c r="R22" i="1"/>
  <c r="Q22" i="1"/>
  <c r="Q21" i="1" s="1"/>
  <c r="R43" i="1"/>
  <c r="R26" i="1" s="1"/>
  <c r="R25" i="1" s="1"/>
  <c r="Q43" i="1"/>
  <c r="R10" i="1" l="1"/>
  <c r="R9" i="1" s="1"/>
  <c r="I10" i="1"/>
  <c r="I9" i="1" s="1"/>
  <c r="M11" i="1"/>
  <c r="K10" i="1"/>
  <c r="Q26" i="1"/>
  <c r="Q25" i="1" s="1"/>
  <c r="H25" i="1"/>
  <c r="H10" i="1" s="1"/>
  <c r="Q10" i="1" l="1"/>
  <c r="Q9" i="1" s="1"/>
  <c r="M25" i="1" l="1"/>
  <c r="H9" i="1"/>
  <c r="K9" i="1" s="1"/>
  <c r="M9" i="1" s="1"/>
  <c r="M10" i="1" l="1"/>
</calcChain>
</file>

<file path=xl/sharedStrings.xml><?xml version="1.0" encoding="utf-8"?>
<sst xmlns="http://schemas.openxmlformats.org/spreadsheetml/2006/main" count="154" uniqueCount="112">
  <si>
    <t>OPĆINA KNEŽEVI VINOGRADI</t>
  </si>
  <si>
    <t>INVESTICIJA / KAPITALNA POMOĆ /KAPITALNA DONACIJA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</si>
  <si>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</si>
  <si>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</si>
  <si>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</si>
  <si>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</si>
  <si>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</si>
  <si>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</si>
  <si>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</si>
  <si>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Kapitalni projekt</t>
  </si>
  <si>
    <t>K100001 POSLOVNO-PODUZETNIČKA I REKREATIVNA ZONA KNEŽEVI VINOGRADI</t>
  </si>
  <si>
    <t>Javna rasvjeta</t>
  </si>
  <si>
    <t>Ceste</t>
  </si>
  <si>
    <t>K100002 UREĐENJE KANALSKE MREŽE</t>
  </si>
  <si>
    <t>Subvencije kreditnim i ostalim financijskim institucijama u javnom sektoru</t>
  </si>
  <si>
    <t>K100006 STVARANJE UVJETA ZA RAZVOJ GOSPODARSTVA VAN PODRUČJA PPZ</t>
  </si>
  <si>
    <t>sufinanciranje izgradnje buster stanice i magistralnog vodovoda</t>
  </si>
  <si>
    <t>trafo stanica</t>
  </si>
  <si>
    <t>G03 ODRŽAVANJE KOMUNALNE INFRASTRUKTURE</t>
  </si>
  <si>
    <t>1000 ODRŽAVANJE KOMUNALNE INFRASTRUKTURE</t>
  </si>
  <si>
    <t>K100001 SANACIJA SEOSKIH DEPONIJA - PROJEKT S FONDOM ZAŠTITE OKOLIŠA</t>
  </si>
  <si>
    <t>Ostale intelektualne usluge</t>
  </si>
  <si>
    <t>G04 IZGRADNJA KOMUNALNE INFRASTRUKTURE</t>
  </si>
  <si>
    <t>1000 GRADNJA OBJEKATA I UREĐAJA KOMUNALNE INFRASTRUKTURE</t>
  </si>
  <si>
    <t>K100001 IZGRADNJA NERAZVRSTANIH CESTA</t>
  </si>
  <si>
    <t>K100009 IZGRADNJA PJEŠAČKE STAZE DO KAMENCA</t>
  </si>
  <si>
    <t>Ostali slični prometni objekti</t>
  </si>
  <si>
    <t>K100010 IZGRADNJA CESTE OD BAČVE DO SRC</t>
  </si>
  <si>
    <t>Geodetsko-katastarske usluge</t>
  </si>
  <si>
    <t>K100011 IZGRADNJA NOGOSTUPA U KARANCU</t>
  </si>
  <si>
    <t>K100014 REKONSTRUKCIJA I MODERNIZACIJA ŽUP.CESTE UL.Š.PETEFIJA KN.VINOGRADI</t>
  </si>
  <si>
    <t>Kapitalne pomoći županijskim proračunima</t>
  </si>
  <si>
    <t>Tekući projekt</t>
  </si>
  <si>
    <t>T100002 UREĐENJE CENTRA KNEŽEVIH VINOGRADA</t>
  </si>
  <si>
    <t>T100012 MODERNIZACIJA JAVNE RASVJETE</t>
  </si>
  <si>
    <t>Energetski i komunikacijski vodovi</t>
  </si>
  <si>
    <t>projektna dokumentacija za Karanac, Zmajevac</t>
  </si>
  <si>
    <t>G05 USLUGE UNAPRJEĐENJA STANOVANJA I ZAJEDNICE</t>
  </si>
  <si>
    <t>1000 TEKUĆE I KAPITALNO ODRŽAVANJE OBJEKATA I OPREME</t>
  </si>
  <si>
    <t>Rekonstrukcija bazenske školjke</t>
  </si>
  <si>
    <t>Sportske dvorane i rekreacijski objekti</t>
  </si>
  <si>
    <t>CILJ</t>
  </si>
  <si>
    <t>MJERA</t>
  </si>
  <si>
    <t>POKAZATELJ REZULTATA</t>
  </si>
  <si>
    <t>BROJ KONTA</t>
  </si>
  <si>
    <t>izrađen projekt sanacije</t>
  </si>
  <si>
    <t>izgrađena rasvjeta u Posl.zoni - broj stubova  i cesta u km</t>
  </si>
  <si>
    <t>uređena kanalska mreža u m</t>
  </si>
  <si>
    <t>dovedena voda do izdvojenog građ.područja i izgrađena trafo stanica</t>
  </si>
  <si>
    <t xml:space="preserve">izgrađene cesta u km </t>
  </si>
  <si>
    <t>izrađena staza u m</t>
  </si>
  <si>
    <t>izgrađena cesta u m</t>
  </si>
  <si>
    <t>izgrađen nogostup u m</t>
  </si>
  <si>
    <t>rekonstruirana i modrnizirana cesta u m</t>
  </si>
  <si>
    <t>Otkup zemljišta i uređenje</t>
  </si>
  <si>
    <t>uređen centar Kn.Vinogradima u m2</t>
  </si>
  <si>
    <t>modernizirana javna rasvjeta  u br.stubova</t>
  </si>
  <si>
    <t>5.3. UNAPRJEĐENJE KOMUNALNE I PROMETNE INFRASTRUKTURE</t>
  </si>
  <si>
    <t>1.2. UČINKOVITO GOSPODARENJE INFRASTRUKTURNIM RESURSIMA</t>
  </si>
  <si>
    <t>1.2.1. Proširenje i održavanje poslovnih zona</t>
  </si>
  <si>
    <t>PRIORETETI</t>
  </si>
  <si>
    <t>3. KONKURENTNA POLJOPRIVREDNA PROIZVODNJA</t>
  </si>
  <si>
    <t>3.1. RAZVOJ POLJOPRIVREDNE INFRASTRUKTURE</t>
  </si>
  <si>
    <t>3.1.1. Proširenje i održavanje sustava odvodnje  i navodnjavanja</t>
  </si>
  <si>
    <t>4. OČUVANJE OKOLIŠA</t>
  </si>
  <si>
    <t>4.2. ZAŠTITA PRIRODE I OČUVANJE OKOLIŠA</t>
  </si>
  <si>
    <t>4.2.2. Unaprjeđenje sustava održivog gospodarenja otpadom</t>
  </si>
  <si>
    <t>5. VISOKA KVALITET ŽIVLJENJA U RURALNOJ SREDINI</t>
  </si>
  <si>
    <t>5.3.3. Izgradnja, obnova  i održavanje javne rasvjete</t>
  </si>
  <si>
    <t>5.3.4. Obnova i uređenje trgova, parkova i ostalih javnih prostora</t>
  </si>
  <si>
    <t>5.3.6. Izgradnja i održavanje lokalnih nerazvrstanih cesta</t>
  </si>
  <si>
    <t xml:space="preserve">1.1. STVARANJE POTICAJNOG OKRUŽENJA ZA RAZVOJ PODUZETNIŠTVA </t>
  </si>
  <si>
    <t>1.1.1. Poslovna podrška strateškim projektima</t>
  </si>
  <si>
    <t>5.4. UNAPRJEĐENJE DRUŠTVENE IFNRASTRUKTURE</t>
  </si>
  <si>
    <t>5.4.4. Izgradnja obnova i održavanje sportske infrastrukture</t>
  </si>
  <si>
    <t>1. KONKURENTNO GOSPODARSTVO</t>
  </si>
  <si>
    <t>PREDSJEDNIK</t>
  </si>
  <si>
    <t>OPĆINSKOG VIJEĆA</t>
  </si>
  <si>
    <t xml:space="preserve">Franja Bukta </t>
  </si>
  <si>
    <t>Izmjena +/-</t>
  </si>
  <si>
    <t xml:space="preserve"> Plan za 2016. po I.izmj</t>
  </si>
  <si>
    <t xml:space="preserve"> Novi Plan za 2016. po II.izmj</t>
  </si>
  <si>
    <t>.+/-</t>
  </si>
  <si>
    <t xml:space="preserve"> Novi Plan za 2016. po III.izmj</t>
  </si>
  <si>
    <t>K100003 ULAGANJE U SRC BAZENI POPRATNE SADRŽAJE</t>
  </si>
  <si>
    <t>rekonstruirana i modrnizirana školjka bazena, uređeni i sanirani objekti i oprema</t>
  </si>
  <si>
    <t>K1000009  POMOĆ ROMIMA U ZAJEDNICI</t>
  </si>
  <si>
    <t>Legalizacija</t>
  </si>
  <si>
    <t>legalizovani stambeni objekti romske zajednice</t>
  </si>
  <si>
    <t>5.5. UNAPREĐENJE SOCIJALNE SLIKE OPĆINE</t>
  </si>
  <si>
    <t>5.5.2. Unaprjeđenje sustava podrške siromašnim obiteljima</t>
  </si>
  <si>
    <t>5.4.4. Izgradnja, obnova i održavanje sportske infrastrukture</t>
  </si>
  <si>
    <t>1000 JAVNE POTREBE U ŠPORTU</t>
  </si>
  <si>
    <t>G07 ŠPORT</t>
  </si>
  <si>
    <t>K100003MALONOGOMETNO IGRALIŠTE U KOTLINI</t>
  </si>
  <si>
    <t>Sporska oprema</t>
  </si>
  <si>
    <t>opremljeno igralište</t>
  </si>
  <si>
    <t>Izvršenje 2016</t>
  </si>
  <si>
    <t>Indeks</t>
  </si>
  <si>
    <t xml:space="preserve"> Novi Plan za 2016. po IV.izmj</t>
  </si>
  <si>
    <t>Izvršeno- pokazatelji 2016.</t>
  </si>
  <si>
    <t>GODIŠNJE IZVJEŠĆE O IZVRŠENJU PLANA RAZVOJNIH PROGRAMA</t>
  </si>
  <si>
    <t>OPĆINE KNEŽEVI VINOGRADI 2016-2018.</t>
  </si>
  <si>
    <t>30m privremene ceste u zoni</t>
  </si>
  <si>
    <t>izrađeni projekti i geodetski radovi</t>
  </si>
  <si>
    <t>izrađena projektna dokumentacija</t>
  </si>
  <si>
    <t>izrađena projektna dokumentacija za bazen i za tematski park za mjeru 7.4.</t>
  </si>
  <si>
    <t>otplaćen prvi dio ulaganja u bazene</t>
  </si>
  <si>
    <t>završeno i opremljeno igralište</t>
  </si>
  <si>
    <t>KLASA: 400-06/17-01/03</t>
  </si>
  <si>
    <t>URBROJ: 2100/06-01-01/01-17-03</t>
  </si>
  <si>
    <t xml:space="preserve">Kn.Vinogradi,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</si>
</sst>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0" borderId="5" xfId="0" applyFont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5" fillId="4" borderId="5" xfId="0" quotePrefix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5" xfId="0" quotePrefix="1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4" fontId="5" fillId="0" borderId="5" xfId="0" applyNumberFormat="1" applyFont="1" applyBorder="1" applyAlignment="1">
      <alignment wrapText="1"/>
    </xf>
    <xf numFmtId="0" fontId="5" fillId="3" borderId="5" xfId="0" applyFont="1" applyFill="1" applyBorder="1" applyAlignment="1">
      <alignment wrapText="1"/>
    </xf>
    <xf numFmtId="4" fontId="5" fillId="3" borderId="5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4" fontId="5" fillId="2" borderId="5" xfId="0" applyNumberFormat="1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0" fillId="0" borderId="0" xfId="0" applyFont="1"/>
    <xf numFmtId="0" fontId="5" fillId="3" borderId="6" xfId="0" applyFont="1" applyFill="1" applyBorder="1" applyAlignment="1">
      <alignment wrapText="1"/>
    </xf>
    <xf numFmtId="0" fontId="5" fillId="3" borderId="5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wrapText="1"/>
    </xf>
    <xf numFmtId="0" fontId="5" fillId="3" borderId="7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wrapText="1"/>
    </xf>
    <xf numFmtId="4" fontId="5" fillId="3" borderId="9" xfId="0" applyNumberFormat="1" applyFont="1" applyFill="1" applyBorder="1" applyAlignment="1">
      <alignment wrapText="1"/>
    </xf>
    <xf numFmtId="0" fontId="5" fillId="5" borderId="2" xfId="0" applyFont="1" applyFill="1" applyBorder="1" applyAlignment="1">
      <alignment wrapText="1"/>
    </xf>
    <xf numFmtId="0" fontId="5" fillId="5" borderId="5" xfId="0" applyFont="1" applyFill="1" applyBorder="1" applyAlignment="1">
      <alignment horizontal="left" wrapText="1"/>
    </xf>
    <xf numFmtId="4" fontId="5" fillId="5" borderId="5" xfId="0" applyNumberFormat="1" applyFont="1" applyFill="1" applyBorder="1" applyAlignment="1">
      <alignment wrapText="1"/>
    </xf>
    <xf numFmtId="0" fontId="5" fillId="5" borderId="1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5" fillId="3" borderId="0" xfId="0" applyFont="1" applyFill="1" applyAlignment="1">
      <alignment horizontal="center" vertical="center" textRotation="90" wrapText="1" readingOrder="1"/>
    </xf>
    <xf numFmtId="0" fontId="5" fillId="2" borderId="4" xfId="0" applyFont="1" applyFill="1" applyBorder="1" applyAlignment="1">
      <alignment horizontal="center" vertical="center" textRotation="90" wrapText="1" readingOrder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 readingOrder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5" fillId="0" borderId="5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tabSelected="1" topLeftCell="A46" workbookViewId="0">
      <selection activeCell="P65" sqref="P65"/>
    </sheetView>
  </sheetViews>
  <sheetFormatPr defaultRowHeight="15" x14ac:dyDescent="0.25"/>
  <cols>
    <col min="1" max="1" width="14" style="42" customWidth="1"/>
    <col min="2" max="2" width="21.7109375" style="42" customWidth="1"/>
    <col min="3" max="3" width="13" style="1" customWidth="1"/>
    <col min="4" max="4" width="6.7109375" customWidth="1"/>
    <col min="5" max="5" width="14.7109375" customWidth="1"/>
    <col min="6" max="6" width="42" customWidth="1"/>
    <col min="7" max="12" width="13.7109375" hidden="1" customWidth="1"/>
    <col min="13" max="18" width="13.7109375" customWidth="1"/>
    <col min="19" max="19" width="23" customWidth="1"/>
    <col min="20" max="20" width="13.7109375" customWidth="1"/>
  </cols>
  <sheetData>
    <row r="1" spans="1:20" s="1" customFormat="1" x14ac:dyDescent="0.25">
      <c r="A1" s="58" t="s">
        <v>0</v>
      </c>
      <c r="B1" s="42"/>
    </row>
    <row r="2" spans="1:20" x14ac:dyDescent="0.25">
      <c r="A2" s="58"/>
    </row>
    <row r="3" spans="1:20" s="2" customFormat="1" ht="21" x14ac:dyDescent="0.35">
      <c r="A3" s="60" t="s">
        <v>101</v>
      </c>
      <c r="B3" s="43"/>
    </row>
    <row r="4" spans="1:20" s="3" customFormat="1" ht="18.75" x14ac:dyDescent="0.3">
      <c r="A4" s="61" t="s">
        <v>102</v>
      </c>
      <c r="B4" s="44"/>
    </row>
    <row r="6" spans="1:20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T6" s="6"/>
    </row>
    <row r="7" spans="1:20" s="7" customFormat="1" ht="38.25" x14ac:dyDescent="0.2">
      <c r="A7" s="45" t="s">
        <v>41</v>
      </c>
      <c r="B7" s="45" t="s">
        <v>60</v>
      </c>
      <c r="C7" s="11" t="s">
        <v>42</v>
      </c>
      <c r="D7" s="11" t="s">
        <v>44</v>
      </c>
      <c r="E7" s="11"/>
      <c r="F7" s="11" t="s">
        <v>1</v>
      </c>
      <c r="G7" s="45">
        <v>2016</v>
      </c>
      <c r="H7" s="45" t="s">
        <v>79</v>
      </c>
      <c r="I7" s="45" t="s">
        <v>80</v>
      </c>
      <c r="J7" s="45" t="s">
        <v>82</v>
      </c>
      <c r="K7" s="45" t="s">
        <v>81</v>
      </c>
      <c r="L7" s="45" t="s">
        <v>82</v>
      </c>
      <c r="M7" s="45" t="s">
        <v>83</v>
      </c>
      <c r="N7" s="45" t="s">
        <v>99</v>
      </c>
      <c r="O7" s="45" t="s">
        <v>97</v>
      </c>
      <c r="P7" s="45" t="s">
        <v>98</v>
      </c>
      <c r="Q7" s="45">
        <v>2017</v>
      </c>
      <c r="R7" s="45">
        <v>2018</v>
      </c>
      <c r="S7" s="45" t="s">
        <v>43</v>
      </c>
      <c r="T7" s="45" t="s">
        <v>100</v>
      </c>
    </row>
    <row r="8" spans="1:20" s="4" customFormat="1" ht="12.75" x14ac:dyDescent="0.2">
      <c r="A8" s="46">
        <v>1</v>
      </c>
      <c r="B8" s="46">
        <v>2</v>
      </c>
      <c r="C8" s="13">
        <v>3</v>
      </c>
      <c r="D8" s="12">
        <v>4</v>
      </c>
      <c r="E8" s="13"/>
      <c r="F8" s="14">
        <v>5</v>
      </c>
      <c r="G8" s="12">
        <v>6</v>
      </c>
      <c r="H8" s="12"/>
      <c r="I8" s="12"/>
      <c r="J8" s="12"/>
      <c r="K8" s="12"/>
      <c r="L8" s="12"/>
      <c r="M8" s="12"/>
      <c r="N8" s="12"/>
      <c r="O8" s="12"/>
      <c r="P8" s="12"/>
      <c r="Q8" s="12">
        <v>7</v>
      </c>
      <c r="R8" s="12">
        <v>8</v>
      </c>
      <c r="S8" s="13">
        <v>9</v>
      </c>
      <c r="T8" s="12"/>
    </row>
    <row r="9" spans="1:20" s="7" customFormat="1" ht="12.75" x14ac:dyDescent="0.2">
      <c r="A9" s="47"/>
      <c r="B9" s="48"/>
      <c r="C9" s="31"/>
      <c r="D9" s="32"/>
      <c r="E9" s="21"/>
      <c r="F9" s="21" t="s">
        <v>2</v>
      </c>
      <c r="G9" s="33">
        <v>10290000</v>
      </c>
      <c r="H9" s="33">
        <f>H10</f>
        <v>179000</v>
      </c>
      <c r="I9" s="33">
        <f>I10</f>
        <v>10504000</v>
      </c>
      <c r="J9" s="33">
        <f>J10</f>
        <v>-1289500</v>
      </c>
      <c r="K9" s="33">
        <f>I9+J9</f>
        <v>9214500</v>
      </c>
      <c r="L9" s="33">
        <f>L10</f>
        <v>-2734700</v>
      </c>
      <c r="M9" s="33">
        <f>K9+L9</f>
        <v>6479800</v>
      </c>
      <c r="N9" s="33">
        <v>6479800</v>
      </c>
      <c r="O9" s="33"/>
      <c r="P9" s="33"/>
      <c r="Q9" s="33">
        <f>Q10</f>
        <v>19220000</v>
      </c>
      <c r="R9" s="33">
        <f>R10</f>
        <v>3260000</v>
      </c>
      <c r="S9" s="21"/>
      <c r="T9" s="33"/>
    </row>
    <row r="10" spans="1:20" s="7" customFormat="1" ht="12.75" x14ac:dyDescent="0.2">
      <c r="A10" s="49"/>
      <c r="B10" s="50"/>
      <c r="C10" s="34"/>
      <c r="D10" s="32"/>
      <c r="E10" s="21" t="s">
        <v>3</v>
      </c>
      <c r="F10" s="21" t="s">
        <v>4</v>
      </c>
      <c r="G10" s="33">
        <v>10290000</v>
      </c>
      <c r="H10" s="33">
        <f>H11+H21+H25+H48+H585</f>
        <v>179000</v>
      </c>
      <c r="I10" s="33">
        <f>I11+I21+I25+I48+I57</f>
        <v>10504000</v>
      </c>
      <c r="J10" s="33">
        <f>J11+J21+J25+J48+J57</f>
        <v>-1289500</v>
      </c>
      <c r="K10" s="33">
        <f>K11+K21+K25+K48+K57</f>
        <v>9234500</v>
      </c>
      <c r="L10" s="33">
        <f>L11+L21+L25+L48+L57</f>
        <v>-2734700</v>
      </c>
      <c r="M10" s="33">
        <f t="shared" ref="M10:M47" si="0">K10+L10</f>
        <v>6499800</v>
      </c>
      <c r="N10" s="33">
        <v>6499800</v>
      </c>
      <c r="O10" s="33"/>
      <c r="P10" s="33"/>
      <c r="Q10" s="33">
        <f>Q11+Q21+Q25+Q48+Q57</f>
        <v>19220000</v>
      </c>
      <c r="R10" s="33">
        <f>R11+R21+R25+R48+R57</f>
        <v>3260000</v>
      </c>
      <c r="S10" s="21"/>
      <c r="T10" s="33"/>
    </row>
    <row r="11" spans="1:20" s="7" customFormat="1" ht="12.75" x14ac:dyDescent="0.2">
      <c r="A11" s="51"/>
      <c r="B11" s="51"/>
      <c r="C11" s="9"/>
      <c r="D11" s="28"/>
      <c r="E11" s="29" t="s">
        <v>5</v>
      </c>
      <c r="F11" s="29" t="s">
        <v>6</v>
      </c>
      <c r="G11" s="30">
        <v>1200000</v>
      </c>
      <c r="H11" s="30"/>
      <c r="I11" s="30">
        <f t="shared" ref="I11:I47" si="1">G11+H11</f>
        <v>1200000</v>
      </c>
      <c r="J11" s="30"/>
      <c r="K11" s="30">
        <f t="shared" ref="K11:K47" si="2">I11+J11</f>
        <v>1200000</v>
      </c>
      <c r="L11" s="30">
        <f>L12</f>
        <v>-1200000</v>
      </c>
      <c r="M11" s="30">
        <f t="shared" si="0"/>
        <v>0</v>
      </c>
      <c r="N11" s="30">
        <v>0</v>
      </c>
      <c r="O11" s="30">
        <v>0</v>
      </c>
      <c r="P11" s="30">
        <v>0</v>
      </c>
      <c r="Q11" s="30">
        <f>Q12</f>
        <v>3100000</v>
      </c>
      <c r="R11" s="30">
        <f>R12</f>
        <v>2750000</v>
      </c>
      <c r="S11" s="29"/>
      <c r="T11" s="30"/>
    </row>
    <row r="12" spans="1:20" s="7" customFormat="1" ht="12.75" x14ac:dyDescent="0.2">
      <c r="A12" s="52"/>
      <c r="B12" s="53"/>
      <c r="C12" s="27"/>
      <c r="D12" s="25"/>
      <c r="E12" s="19" t="s">
        <v>7</v>
      </c>
      <c r="F12" s="19" t="s">
        <v>8</v>
      </c>
      <c r="G12" s="20">
        <v>1200000</v>
      </c>
      <c r="H12" s="20"/>
      <c r="I12" s="20">
        <f t="shared" si="1"/>
        <v>1200000</v>
      </c>
      <c r="J12" s="20"/>
      <c r="K12" s="20">
        <f t="shared" si="2"/>
        <v>1200000</v>
      </c>
      <c r="L12" s="20">
        <f>L13+L16+L18</f>
        <v>-1200000</v>
      </c>
      <c r="M12" s="20">
        <f t="shared" si="0"/>
        <v>0</v>
      </c>
      <c r="N12" s="20">
        <v>0</v>
      </c>
      <c r="O12" s="20">
        <v>0</v>
      </c>
      <c r="P12" s="20">
        <v>0</v>
      </c>
      <c r="Q12" s="20">
        <f>Q13+Q16+Q18</f>
        <v>3100000</v>
      </c>
      <c r="R12" s="20">
        <f>R13+R16+R18</f>
        <v>2750000</v>
      </c>
      <c r="S12" s="19"/>
      <c r="T12" s="20"/>
    </row>
    <row r="13" spans="1:20" s="7" customFormat="1" ht="38.25" x14ac:dyDescent="0.2">
      <c r="A13" s="64" t="s">
        <v>75</v>
      </c>
      <c r="B13" s="64" t="s">
        <v>58</v>
      </c>
      <c r="C13" s="70" t="s">
        <v>59</v>
      </c>
      <c r="D13" s="15"/>
      <c r="E13" s="10" t="s">
        <v>9</v>
      </c>
      <c r="F13" s="10" t="s">
        <v>10</v>
      </c>
      <c r="G13" s="16">
        <v>1000000</v>
      </c>
      <c r="H13" s="16"/>
      <c r="I13" s="16">
        <f t="shared" si="1"/>
        <v>1000000</v>
      </c>
      <c r="J13" s="16"/>
      <c r="K13" s="16">
        <f t="shared" si="2"/>
        <v>1000000</v>
      </c>
      <c r="L13" s="16">
        <f>SUM(L14:L15)</f>
        <v>-1000000</v>
      </c>
      <c r="M13" s="16">
        <f t="shared" si="0"/>
        <v>0</v>
      </c>
      <c r="N13" s="16">
        <v>0</v>
      </c>
      <c r="O13" s="16">
        <v>0</v>
      </c>
      <c r="P13" s="16">
        <v>0</v>
      </c>
      <c r="Q13" s="16">
        <f>Q14+Q15</f>
        <v>3000000</v>
      </c>
      <c r="R13" s="16">
        <f>R14+R15</f>
        <v>2750000</v>
      </c>
      <c r="S13" s="10" t="s">
        <v>46</v>
      </c>
      <c r="T13" s="16"/>
    </row>
    <row r="14" spans="1:20" s="39" customFormat="1" ht="11.25" x14ac:dyDescent="0.2">
      <c r="A14" s="64"/>
      <c r="B14" s="64"/>
      <c r="C14" s="70"/>
      <c r="D14" s="36">
        <v>421</v>
      </c>
      <c r="E14" s="37"/>
      <c r="F14" s="37" t="s">
        <v>11</v>
      </c>
      <c r="G14" s="38">
        <v>500000</v>
      </c>
      <c r="H14" s="38"/>
      <c r="I14" s="38">
        <f t="shared" si="1"/>
        <v>500000</v>
      </c>
      <c r="J14" s="38"/>
      <c r="K14" s="38">
        <f t="shared" si="2"/>
        <v>500000</v>
      </c>
      <c r="L14" s="38">
        <v>-500000</v>
      </c>
      <c r="M14" s="38">
        <f t="shared" si="0"/>
        <v>0</v>
      </c>
      <c r="N14" s="38">
        <v>0</v>
      </c>
      <c r="O14" s="38">
        <v>0</v>
      </c>
      <c r="P14" s="38">
        <v>0</v>
      </c>
      <c r="Q14" s="38">
        <v>500000</v>
      </c>
      <c r="R14" s="38">
        <v>750000</v>
      </c>
      <c r="S14" s="37"/>
      <c r="T14" s="38"/>
    </row>
    <row r="15" spans="1:20" s="39" customFormat="1" ht="11.25" x14ac:dyDescent="0.2">
      <c r="A15" s="64"/>
      <c r="B15" s="64"/>
      <c r="C15" s="70"/>
      <c r="D15" s="36">
        <v>421</v>
      </c>
      <c r="E15" s="37"/>
      <c r="F15" s="37" t="s">
        <v>12</v>
      </c>
      <c r="G15" s="38">
        <v>500000</v>
      </c>
      <c r="H15" s="38"/>
      <c r="I15" s="38">
        <f t="shared" si="1"/>
        <v>500000</v>
      </c>
      <c r="J15" s="38"/>
      <c r="K15" s="38">
        <f t="shared" si="2"/>
        <v>500000</v>
      </c>
      <c r="L15" s="38">
        <v>-500000</v>
      </c>
      <c r="M15" s="38">
        <f t="shared" si="0"/>
        <v>0</v>
      </c>
      <c r="N15" s="38">
        <v>0</v>
      </c>
      <c r="O15" s="38">
        <v>0</v>
      </c>
      <c r="P15" s="38">
        <v>0</v>
      </c>
      <c r="Q15" s="38">
        <v>2500000</v>
      </c>
      <c r="R15" s="38">
        <v>2000000</v>
      </c>
      <c r="S15" s="37"/>
      <c r="T15" s="38"/>
    </row>
    <row r="16" spans="1:20" s="7" customFormat="1" ht="25.5" x14ac:dyDescent="0.2">
      <c r="A16" s="64" t="s">
        <v>61</v>
      </c>
      <c r="B16" s="64" t="s">
        <v>62</v>
      </c>
      <c r="C16" s="70" t="s">
        <v>63</v>
      </c>
      <c r="D16" s="15"/>
      <c r="E16" s="10" t="s">
        <v>9</v>
      </c>
      <c r="F16" s="10" t="s">
        <v>13</v>
      </c>
      <c r="G16" s="16">
        <v>50000</v>
      </c>
      <c r="H16" s="16"/>
      <c r="I16" s="16">
        <f t="shared" si="1"/>
        <v>50000</v>
      </c>
      <c r="J16" s="16"/>
      <c r="K16" s="16">
        <f t="shared" si="2"/>
        <v>50000</v>
      </c>
      <c r="L16" s="16">
        <f>SUM(L17)</f>
        <v>-50000</v>
      </c>
      <c r="M16" s="16">
        <f t="shared" si="0"/>
        <v>0</v>
      </c>
      <c r="N16" s="16">
        <v>0</v>
      </c>
      <c r="O16" s="16"/>
      <c r="P16" s="16">
        <v>0</v>
      </c>
      <c r="Q16" s="16">
        <f>Q17</f>
        <v>100000</v>
      </c>
      <c r="R16" s="16">
        <f>R17</f>
        <v>0</v>
      </c>
      <c r="S16" s="10" t="s">
        <v>47</v>
      </c>
      <c r="T16" s="16"/>
    </row>
    <row r="17" spans="1:20" s="39" customFormat="1" ht="48" customHeight="1" x14ac:dyDescent="0.2">
      <c r="A17" s="64"/>
      <c r="B17" s="64"/>
      <c r="C17" s="70"/>
      <c r="D17" s="36">
        <v>351</v>
      </c>
      <c r="E17" s="37"/>
      <c r="F17" s="37" t="s">
        <v>14</v>
      </c>
      <c r="G17" s="38">
        <v>50000</v>
      </c>
      <c r="H17" s="38"/>
      <c r="I17" s="38">
        <f t="shared" si="1"/>
        <v>50000</v>
      </c>
      <c r="J17" s="38"/>
      <c r="K17" s="38">
        <f t="shared" si="2"/>
        <v>50000</v>
      </c>
      <c r="L17" s="38">
        <v>-50000</v>
      </c>
      <c r="M17" s="38">
        <f t="shared" si="0"/>
        <v>0</v>
      </c>
      <c r="N17" s="38">
        <v>0</v>
      </c>
      <c r="O17" s="38">
        <v>0</v>
      </c>
      <c r="P17" s="38">
        <v>0</v>
      </c>
      <c r="Q17" s="38">
        <v>100000</v>
      </c>
      <c r="R17" s="38">
        <v>0</v>
      </c>
      <c r="S17" s="37"/>
      <c r="T17" s="38"/>
    </row>
    <row r="18" spans="1:20" s="7" customFormat="1" ht="38.25" customHeight="1" x14ac:dyDescent="0.2">
      <c r="A18" s="64" t="s">
        <v>75</v>
      </c>
      <c r="B18" s="64" t="s">
        <v>71</v>
      </c>
      <c r="C18" s="70" t="s">
        <v>72</v>
      </c>
      <c r="D18" s="15"/>
      <c r="E18" s="10" t="s">
        <v>9</v>
      </c>
      <c r="F18" s="10" t="s">
        <v>15</v>
      </c>
      <c r="G18" s="16">
        <v>150000</v>
      </c>
      <c r="H18" s="16"/>
      <c r="I18" s="16">
        <f t="shared" si="1"/>
        <v>150000</v>
      </c>
      <c r="J18" s="16"/>
      <c r="K18" s="16">
        <f t="shared" si="2"/>
        <v>150000</v>
      </c>
      <c r="L18" s="16">
        <f>SUM(L19:L20)</f>
        <v>-150000</v>
      </c>
      <c r="M18" s="16">
        <f t="shared" si="0"/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0" t="s">
        <v>48</v>
      </c>
      <c r="T18" s="16"/>
    </row>
    <row r="19" spans="1:20" s="39" customFormat="1" ht="22.5" x14ac:dyDescent="0.2">
      <c r="A19" s="64"/>
      <c r="B19" s="64"/>
      <c r="C19" s="70"/>
      <c r="D19" s="36">
        <v>386</v>
      </c>
      <c r="E19" s="37"/>
      <c r="F19" s="37" t="s">
        <v>16</v>
      </c>
      <c r="G19" s="38">
        <v>100000</v>
      </c>
      <c r="H19" s="38"/>
      <c r="I19" s="38">
        <f t="shared" si="1"/>
        <v>100000</v>
      </c>
      <c r="J19" s="38"/>
      <c r="K19" s="38">
        <f t="shared" si="2"/>
        <v>100000</v>
      </c>
      <c r="L19" s="38">
        <v>-100000</v>
      </c>
      <c r="M19" s="38">
        <f t="shared" si="0"/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7"/>
      <c r="T19" s="38"/>
    </row>
    <row r="20" spans="1:20" s="39" customFormat="1" ht="12.75" customHeight="1" x14ac:dyDescent="0.2">
      <c r="A20" s="64"/>
      <c r="B20" s="64"/>
      <c r="C20" s="70"/>
      <c r="D20" s="36">
        <v>421</v>
      </c>
      <c r="E20" s="37"/>
      <c r="F20" s="37" t="s">
        <v>17</v>
      </c>
      <c r="G20" s="38">
        <v>50000</v>
      </c>
      <c r="H20" s="38"/>
      <c r="I20" s="38">
        <f t="shared" si="1"/>
        <v>50000</v>
      </c>
      <c r="J20" s="38"/>
      <c r="K20" s="38">
        <f t="shared" si="2"/>
        <v>50000</v>
      </c>
      <c r="L20" s="38">
        <v>-50000</v>
      </c>
      <c r="M20" s="38">
        <f t="shared" si="0"/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7"/>
      <c r="T20" s="38"/>
    </row>
    <row r="21" spans="1:20" s="7" customFormat="1" ht="25.5" x14ac:dyDescent="0.2">
      <c r="A21" s="40"/>
      <c r="B21" s="40"/>
      <c r="C21" s="9"/>
      <c r="D21" s="26"/>
      <c r="E21" s="17" t="s">
        <v>5</v>
      </c>
      <c r="F21" s="17" t="s">
        <v>18</v>
      </c>
      <c r="G21" s="18">
        <v>500000</v>
      </c>
      <c r="H21" s="18"/>
      <c r="I21" s="18">
        <f t="shared" si="1"/>
        <v>500000</v>
      </c>
      <c r="J21" s="18">
        <f>J22</f>
        <v>-100000</v>
      </c>
      <c r="K21" s="18">
        <f t="shared" si="2"/>
        <v>400000</v>
      </c>
      <c r="L21" s="18">
        <f>L22</f>
        <v>-200000</v>
      </c>
      <c r="M21" s="18">
        <f t="shared" si="0"/>
        <v>200000</v>
      </c>
      <c r="N21" s="18">
        <v>200000</v>
      </c>
      <c r="O21" s="18">
        <f>O22</f>
        <v>168750</v>
      </c>
      <c r="P21" s="18">
        <f t="shared" ref="P21:P23" si="3">O21/N21*100</f>
        <v>84.375</v>
      </c>
      <c r="Q21" s="18">
        <f>Q22</f>
        <v>2780000</v>
      </c>
      <c r="R21" s="18">
        <v>0</v>
      </c>
      <c r="S21" s="17" t="s">
        <v>45</v>
      </c>
      <c r="T21" s="18" t="s">
        <v>45</v>
      </c>
    </row>
    <row r="22" spans="1:20" s="7" customFormat="1" ht="25.5" x14ac:dyDescent="0.2">
      <c r="A22" s="54"/>
      <c r="B22" s="41"/>
      <c r="C22" s="27"/>
      <c r="D22" s="25"/>
      <c r="E22" s="19" t="s">
        <v>7</v>
      </c>
      <c r="F22" s="19" t="s">
        <v>19</v>
      </c>
      <c r="G22" s="20">
        <v>500000</v>
      </c>
      <c r="H22" s="20"/>
      <c r="I22" s="20">
        <f t="shared" si="1"/>
        <v>500000</v>
      </c>
      <c r="J22" s="20">
        <f>SUM(J23:J24)</f>
        <v>-100000</v>
      </c>
      <c r="K22" s="20">
        <f t="shared" si="2"/>
        <v>400000</v>
      </c>
      <c r="L22" s="20">
        <f>L23</f>
        <v>-200000</v>
      </c>
      <c r="M22" s="20">
        <f t="shared" si="0"/>
        <v>200000</v>
      </c>
      <c r="N22" s="20">
        <v>200000</v>
      </c>
      <c r="O22" s="20">
        <f>O23</f>
        <v>168750</v>
      </c>
      <c r="P22" s="20">
        <f t="shared" si="3"/>
        <v>84.375</v>
      </c>
      <c r="Q22" s="20">
        <f>Q23</f>
        <v>2780000</v>
      </c>
      <c r="R22" s="20">
        <f>R23</f>
        <v>0</v>
      </c>
      <c r="S22" s="19" t="s">
        <v>45</v>
      </c>
      <c r="T22" s="20" t="s">
        <v>45</v>
      </c>
    </row>
    <row r="23" spans="1:20" s="7" customFormat="1" ht="25.5" x14ac:dyDescent="0.2">
      <c r="A23" s="68" t="s">
        <v>64</v>
      </c>
      <c r="B23" s="68" t="s">
        <v>65</v>
      </c>
      <c r="C23" s="70" t="s">
        <v>66</v>
      </c>
      <c r="D23" s="15"/>
      <c r="E23" s="10" t="s">
        <v>9</v>
      </c>
      <c r="F23" s="10" t="s">
        <v>20</v>
      </c>
      <c r="G23" s="16">
        <v>500000</v>
      </c>
      <c r="H23" s="16"/>
      <c r="I23" s="16">
        <f t="shared" si="1"/>
        <v>500000</v>
      </c>
      <c r="J23" s="16"/>
      <c r="K23" s="16">
        <f>K24</f>
        <v>400000</v>
      </c>
      <c r="L23" s="16">
        <f>SUM(L24)</f>
        <v>-200000</v>
      </c>
      <c r="M23" s="16">
        <f t="shared" si="0"/>
        <v>200000</v>
      </c>
      <c r="N23" s="16">
        <v>200000</v>
      </c>
      <c r="O23" s="16">
        <f>O24</f>
        <v>168750</v>
      </c>
      <c r="P23" s="16">
        <f t="shared" si="3"/>
        <v>84.375</v>
      </c>
      <c r="Q23" s="16">
        <f>SUM(Q24)</f>
        <v>2780000</v>
      </c>
      <c r="R23" s="16">
        <v>0</v>
      </c>
      <c r="S23" s="10" t="s">
        <v>45</v>
      </c>
      <c r="T23" s="16" t="s">
        <v>45</v>
      </c>
    </row>
    <row r="24" spans="1:20" s="39" customFormat="1" ht="59.25" customHeight="1" x14ac:dyDescent="0.2">
      <c r="A24" s="68"/>
      <c r="B24" s="68"/>
      <c r="C24" s="70"/>
      <c r="D24" s="36">
        <v>323</v>
      </c>
      <c r="E24" s="37"/>
      <c r="F24" s="37" t="s">
        <v>21</v>
      </c>
      <c r="G24" s="38">
        <v>500000</v>
      </c>
      <c r="H24" s="38"/>
      <c r="I24" s="38">
        <f t="shared" si="1"/>
        <v>500000</v>
      </c>
      <c r="J24" s="38">
        <v>-100000</v>
      </c>
      <c r="K24" s="38">
        <f t="shared" si="2"/>
        <v>400000</v>
      </c>
      <c r="L24" s="38">
        <v>-200000</v>
      </c>
      <c r="M24" s="38">
        <f t="shared" si="0"/>
        <v>200000</v>
      </c>
      <c r="N24" s="38">
        <v>200000</v>
      </c>
      <c r="O24" s="38">
        <v>168750</v>
      </c>
      <c r="P24" s="38">
        <f>O24/N24*100</f>
        <v>84.375</v>
      </c>
      <c r="Q24" s="38">
        <v>2780000</v>
      </c>
      <c r="R24" s="38">
        <v>0</v>
      </c>
      <c r="S24" s="37" t="s">
        <v>45</v>
      </c>
      <c r="T24" s="37" t="s">
        <v>45</v>
      </c>
    </row>
    <row r="25" spans="1:20" s="7" customFormat="1" ht="12.75" x14ac:dyDescent="0.2">
      <c r="A25" s="40"/>
      <c r="B25" s="40"/>
      <c r="C25" s="9"/>
      <c r="D25" s="26"/>
      <c r="E25" s="17" t="s">
        <v>5</v>
      </c>
      <c r="F25" s="17" t="s">
        <v>22</v>
      </c>
      <c r="G25" s="18">
        <v>6540000</v>
      </c>
      <c r="H25" s="18">
        <f>H26</f>
        <v>54000</v>
      </c>
      <c r="I25" s="18">
        <f>I26</f>
        <v>6619000</v>
      </c>
      <c r="J25" s="18">
        <f>J26</f>
        <v>-1341300</v>
      </c>
      <c r="K25" s="18">
        <f>I25+J25</f>
        <v>5277700</v>
      </c>
      <c r="L25" s="18">
        <f>L26</f>
        <v>-3784700</v>
      </c>
      <c r="M25" s="18">
        <f t="shared" si="0"/>
        <v>1493000</v>
      </c>
      <c r="N25" s="18">
        <v>1493000</v>
      </c>
      <c r="O25" s="18">
        <f>O26</f>
        <v>263141.2</v>
      </c>
      <c r="P25" s="18">
        <f>O25/N25*100</f>
        <v>17.624996651038181</v>
      </c>
      <c r="Q25" s="18">
        <f>Q26</f>
        <v>11590000</v>
      </c>
      <c r="R25" s="18">
        <f>R26</f>
        <v>510000</v>
      </c>
      <c r="S25" s="17"/>
      <c r="T25" s="18"/>
    </row>
    <row r="26" spans="1:20" s="7" customFormat="1" ht="25.5" x14ac:dyDescent="0.2">
      <c r="A26" s="54"/>
      <c r="B26" s="41"/>
      <c r="C26" s="27"/>
      <c r="D26" s="25"/>
      <c r="E26" s="19" t="s">
        <v>7</v>
      </c>
      <c r="F26" s="19" t="s">
        <v>23</v>
      </c>
      <c r="G26" s="20">
        <v>6540000</v>
      </c>
      <c r="H26" s="20">
        <f>H30</f>
        <v>54000</v>
      </c>
      <c r="I26" s="20">
        <f t="shared" ref="I26:Q26" si="4">I27+I30+I34+I38+I41+I43+I45</f>
        <v>6619000</v>
      </c>
      <c r="J26" s="20">
        <f t="shared" si="4"/>
        <v>-1341300</v>
      </c>
      <c r="K26" s="20">
        <f t="shared" si="4"/>
        <v>5277700</v>
      </c>
      <c r="L26" s="20">
        <f t="shared" si="4"/>
        <v>-3784700</v>
      </c>
      <c r="M26" s="20">
        <f t="shared" si="4"/>
        <v>1493000</v>
      </c>
      <c r="N26" s="20">
        <v>1493000</v>
      </c>
      <c r="O26" s="20">
        <f>O27+O30+O34+O38+O41+O43+O45</f>
        <v>263141.2</v>
      </c>
      <c r="P26" s="20">
        <f>O26/N26*100</f>
        <v>17.624996651038181</v>
      </c>
      <c r="Q26" s="20">
        <f t="shared" si="4"/>
        <v>11590000</v>
      </c>
      <c r="R26" s="20">
        <f>R27+R30+R34+R38+R41+R43</f>
        <v>510000</v>
      </c>
      <c r="S26" s="19"/>
      <c r="T26" s="20"/>
    </row>
    <row r="27" spans="1:20" s="7" customFormat="1" ht="12.75" customHeight="1" x14ac:dyDescent="0.2">
      <c r="A27" s="64" t="s">
        <v>67</v>
      </c>
      <c r="B27" s="69" t="s">
        <v>57</v>
      </c>
      <c r="C27" s="64" t="s">
        <v>70</v>
      </c>
      <c r="D27" s="15"/>
      <c r="E27" s="10" t="s">
        <v>9</v>
      </c>
      <c r="F27" s="10" t="s">
        <v>24</v>
      </c>
      <c r="G27" s="16">
        <v>500000</v>
      </c>
      <c r="H27" s="16">
        <f>SUM(H28:H29)</f>
        <v>25000</v>
      </c>
      <c r="I27" s="16">
        <f t="shared" si="1"/>
        <v>525000</v>
      </c>
      <c r="J27" s="16">
        <v>0</v>
      </c>
      <c r="K27" s="16">
        <f t="shared" si="2"/>
        <v>525000</v>
      </c>
      <c r="L27" s="16">
        <f>L28+L29</f>
        <v>-135000</v>
      </c>
      <c r="M27" s="16">
        <f t="shared" si="0"/>
        <v>390000</v>
      </c>
      <c r="N27" s="16">
        <v>390000</v>
      </c>
      <c r="O27" s="16">
        <f>O28+O29</f>
        <v>150641.20000000001</v>
      </c>
      <c r="P27" s="16">
        <f t="shared" ref="P27:P47" si="5">O27/N27*100</f>
        <v>38.625948717948724</v>
      </c>
      <c r="Q27" s="16">
        <f>SUM(Q28:Q29)</f>
        <v>525000</v>
      </c>
      <c r="R27" s="16">
        <f>R28+R29</f>
        <v>260000</v>
      </c>
      <c r="S27" s="10" t="s">
        <v>49</v>
      </c>
      <c r="T27" s="16">
        <v>0.03</v>
      </c>
    </row>
    <row r="28" spans="1:20" s="39" customFormat="1" ht="29.25" customHeight="1" x14ac:dyDescent="0.2">
      <c r="A28" s="64"/>
      <c r="B28" s="69"/>
      <c r="C28" s="64"/>
      <c r="D28" s="36">
        <v>421</v>
      </c>
      <c r="E28" s="37"/>
      <c r="F28" s="37" t="s">
        <v>12</v>
      </c>
      <c r="G28" s="38">
        <v>400000</v>
      </c>
      <c r="H28" s="38"/>
      <c r="I28" s="38">
        <f t="shared" si="1"/>
        <v>400000</v>
      </c>
      <c r="J28" s="38"/>
      <c r="K28" s="38">
        <f t="shared" si="2"/>
        <v>400000</v>
      </c>
      <c r="L28" s="38">
        <v>-135000</v>
      </c>
      <c r="M28" s="38">
        <f t="shared" si="0"/>
        <v>265000</v>
      </c>
      <c r="N28" s="38">
        <v>265000</v>
      </c>
      <c r="O28" s="38">
        <v>31891.200000000001</v>
      </c>
      <c r="P28" s="38">
        <f t="shared" si="5"/>
        <v>12.034415094339623</v>
      </c>
      <c r="Q28" s="38">
        <v>500000</v>
      </c>
      <c r="R28" s="38">
        <v>250000</v>
      </c>
      <c r="S28" s="37"/>
      <c r="T28" s="38" t="s">
        <v>103</v>
      </c>
    </row>
    <row r="29" spans="1:20" s="39" customFormat="1" ht="27" customHeight="1" x14ac:dyDescent="0.2">
      <c r="A29" s="64"/>
      <c r="B29" s="69"/>
      <c r="C29" s="64"/>
      <c r="D29" s="36">
        <v>323</v>
      </c>
      <c r="E29" s="37"/>
      <c r="F29" s="37" t="s">
        <v>21</v>
      </c>
      <c r="G29" s="38">
        <v>100000</v>
      </c>
      <c r="H29" s="38">
        <v>25000</v>
      </c>
      <c r="I29" s="38">
        <f t="shared" si="1"/>
        <v>125000</v>
      </c>
      <c r="J29" s="38"/>
      <c r="K29" s="38">
        <f t="shared" si="2"/>
        <v>125000</v>
      </c>
      <c r="L29" s="38"/>
      <c r="M29" s="38">
        <f t="shared" si="0"/>
        <v>125000</v>
      </c>
      <c r="N29" s="38">
        <v>125000</v>
      </c>
      <c r="O29" s="38">
        <v>118750</v>
      </c>
      <c r="P29" s="38">
        <f t="shared" si="5"/>
        <v>95</v>
      </c>
      <c r="Q29" s="38">
        <v>25000</v>
      </c>
      <c r="R29" s="38">
        <v>10000</v>
      </c>
      <c r="S29" s="37"/>
      <c r="T29" s="38" t="s">
        <v>104</v>
      </c>
    </row>
    <row r="30" spans="1:20" s="7" customFormat="1" ht="12.75" customHeight="1" x14ac:dyDescent="0.2">
      <c r="A30" s="64"/>
      <c r="B30" s="69"/>
      <c r="C30" s="64"/>
      <c r="D30" s="15"/>
      <c r="E30" s="10" t="s">
        <v>9</v>
      </c>
      <c r="F30" s="10" t="s">
        <v>27</v>
      </c>
      <c r="G30" s="16">
        <v>2270000</v>
      </c>
      <c r="H30" s="16">
        <f>SUM(H31:H33)</f>
        <v>54000</v>
      </c>
      <c r="I30" s="16">
        <f t="shared" si="1"/>
        <v>2324000</v>
      </c>
      <c r="J30" s="16">
        <f>SUM(J31:J33)</f>
        <v>-1341300</v>
      </c>
      <c r="K30" s="16">
        <f t="shared" si="2"/>
        <v>982700</v>
      </c>
      <c r="L30" s="16">
        <f>SUM(L31:L33)</f>
        <v>-849700</v>
      </c>
      <c r="M30" s="16">
        <f t="shared" si="0"/>
        <v>133000</v>
      </c>
      <c r="N30" s="16">
        <v>133000</v>
      </c>
      <c r="O30" s="16">
        <f>SUM(O31:O33)</f>
        <v>112500</v>
      </c>
      <c r="P30" s="16">
        <f t="shared" si="5"/>
        <v>84.586466165413526</v>
      </c>
      <c r="Q30" s="16">
        <f>SUM(Q31:Q33)</f>
        <v>5745000</v>
      </c>
      <c r="R30" s="16">
        <v>0</v>
      </c>
      <c r="S30" s="10" t="s">
        <v>51</v>
      </c>
      <c r="T30" s="16"/>
    </row>
    <row r="31" spans="1:20" s="39" customFormat="1" ht="12.75" customHeight="1" x14ac:dyDescent="0.2">
      <c r="A31" s="64"/>
      <c r="B31" s="69"/>
      <c r="C31" s="64"/>
      <c r="D31" s="36">
        <v>323</v>
      </c>
      <c r="E31" s="37"/>
      <c r="F31" s="37" t="s">
        <v>28</v>
      </c>
      <c r="G31" s="38">
        <v>10000</v>
      </c>
      <c r="H31" s="38"/>
      <c r="I31" s="38">
        <f t="shared" si="1"/>
        <v>10000</v>
      </c>
      <c r="J31" s="38">
        <v>10000</v>
      </c>
      <c r="K31" s="38">
        <f t="shared" si="2"/>
        <v>20000</v>
      </c>
      <c r="L31" s="38"/>
      <c r="M31" s="38">
        <f t="shared" si="0"/>
        <v>20000</v>
      </c>
      <c r="N31" s="38">
        <v>20000</v>
      </c>
      <c r="O31" s="38">
        <v>0</v>
      </c>
      <c r="P31" s="38">
        <f t="shared" si="5"/>
        <v>0</v>
      </c>
      <c r="Q31" s="38">
        <v>20000</v>
      </c>
      <c r="R31" s="38">
        <v>0</v>
      </c>
      <c r="S31" s="37"/>
      <c r="T31" s="38"/>
    </row>
    <row r="32" spans="1:20" s="39" customFormat="1" ht="12.75" customHeight="1" x14ac:dyDescent="0.2">
      <c r="A32" s="64"/>
      <c r="B32" s="69"/>
      <c r="C32" s="64"/>
      <c r="D32" s="36">
        <v>421</v>
      </c>
      <c r="E32" s="37"/>
      <c r="F32" s="37" t="s">
        <v>12</v>
      </c>
      <c r="G32" s="38">
        <v>2200000</v>
      </c>
      <c r="H32" s="38"/>
      <c r="I32" s="38">
        <f t="shared" si="1"/>
        <v>2200000</v>
      </c>
      <c r="J32" s="38">
        <v>-1341300</v>
      </c>
      <c r="K32" s="38">
        <f t="shared" si="2"/>
        <v>858700</v>
      </c>
      <c r="L32" s="38">
        <v>-858700</v>
      </c>
      <c r="M32" s="38">
        <f t="shared" si="0"/>
        <v>0</v>
      </c>
      <c r="N32" s="38">
        <v>0</v>
      </c>
      <c r="O32" s="38">
        <v>0</v>
      </c>
      <c r="P32" s="38">
        <v>0</v>
      </c>
      <c r="Q32" s="38">
        <v>5600000</v>
      </c>
      <c r="R32" s="38">
        <v>0</v>
      </c>
      <c r="S32" s="37"/>
      <c r="T32" s="38"/>
    </row>
    <row r="33" spans="1:20" s="39" customFormat="1" ht="22.5" customHeight="1" x14ac:dyDescent="0.2">
      <c r="A33" s="64"/>
      <c r="B33" s="69"/>
      <c r="C33" s="64"/>
      <c r="D33" s="36">
        <v>323</v>
      </c>
      <c r="E33" s="37"/>
      <c r="F33" s="37" t="s">
        <v>21</v>
      </c>
      <c r="G33" s="38">
        <v>60000</v>
      </c>
      <c r="H33" s="38">
        <v>54000</v>
      </c>
      <c r="I33" s="38">
        <f t="shared" si="1"/>
        <v>114000</v>
      </c>
      <c r="J33" s="38">
        <v>-10000</v>
      </c>
      <c r="K33" s="38">
        <f t="shared" si="2"/>
        <v>104000</v>
      </c>
      <c r="L33" s="38">
        <v>9000</v>
      </c>
      <c r="M33" s="38">
        <f t="shared" si="0"/>
        <v>113000</v>
      </c>
      <c r="N33" s="38">
        <v>113000</v>
      </c>
      <c r="O33" s="38">
        <v>112500</v>
      </c>
      <c r="P33" s="38">
        <f t="shared" si="5"/>
        <v>99.557522123893804</v>
      </c>
      <c r="Q33" s="38">
        <v>125000</v>
      </c>
      <c r="R33" s="38">
        <v>0</v>
      </c>
      <c r="S33" s="37"/>
      <c r="T33" s="38" t="s">
        <v>105</v>
      </c>
    </row>
    <row r="34" spans="1:20" s="5" customFormat="1" ht="25.5" customHeight="1" x14ac:dyDescent="0.2">
      <c r="A34" s="64"/>
      <c r="B34" s="69"/>
      <c r="C34" s="64"/>
      <c r="D34" s="15"/>
      <c r="E34" s="10" t="s">
        <v>9</v>
      </c>
      <c r="F34" s="10" t="s">
        <v>30</v>
      </c>
      <c r="G34" s="16">
        <v>750000</v>
      </c>
      <c r="H34" s="16"/>
      <c r="I34" s="16">
        <f t="shared" si="1"/>
        <v>750000</v>
      </c>
      <c r="J34" s="16"/>
      <c r="K34" s="16">
        <f t="shared" si="2"/>
        <v>750000</v>
      </c>
      <c r="L34" s="16">
        <f>SUM(L37)</f>
        <v>-150000</v>
      </c>
      <c r="M34" s="16">
        <f t="shared" si="0"/>
        <v>600000</v>
      </c>
      <c r="N34" s="16">
        <v>600000</v>
      </c>
      <c r="O34" s="16">
        <v>0</v>
      </c>
      <c r="P34" s="16">
        <f t="shared" si="5"/>
        <v>0</v>
      </c>
      <c r="Q34" s="16">
        <f>SUM(Q35:Q37)</f>
        <v>4000000</v>
      </c>
      <c r="R34" s="16">
        <v>0</v>
      </c>
      <c r="S34" s="10" t="s">
        <v>53</v>
      </c>
      <c r="T34" s="16"/>
    </row>
    <row r="35" spans="1:20" s="5" customFormat="1" ht="25.5" customHeight="1" x14ac:dyDescent="0.2">
      <c r="A35" s="64"/>
      <c r="B35" s="69"/>
      <c r="C35" s="64"/>
      <c r="D35" s="36">
        <v>421</v>
      </c>
      <c r="E35" s="37"/>
      <c r="F35" s="37" t="s">
        <v>12</v>
      </c>
      <c r="G35" s="38"/>
      <c r="H35" s="38"/>
      <c r="I35" s="38">
        <v>0</v>
      </c>
      <c r="J35" s="38"/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/>
      <c r="Q35" s="38">
        <v>3800000</v>
      </c>
      <c r="R35" s="38"/>
      <c r="S35" s="63"/>
      <c r="T35" s="38"/>
    </row>
    <row r="36" spans="1:20" s="5" customFormat="1" ht="25.5" customHeight="1" x14ac:dyDescent="0.2">
      <c r="A36" s="64"/>
      <c r="B36" s="69"/>
      <c r="C36" s="64"/>
      <c r="D36" s="36">
        <v>323</v>
      </c>
      <c r="E36" s="37"/>
      <c r="F36" s="37" t="s">
        <v>21</v>
      </c>
      <c r="G36" s="38"/>
      <c r="H36" s="38"/>
      <c r="I36" s="38">
        <v>0</v>
      </c>
      <c r="J36" s="38"/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/>
      <c r="Q36" s="38">
        <v>200000</v>
      </c>
      <c r="R36" s="38"/>
      <c r="S36" s="63"/>
      <c r="T36" s="38"/>
    </row>
    <row r="37" spans="1:20" s="39" customFormat="1" ht="12.75" customHeight="1" x14ac:dyDescent="0.2">
      <c r="A37" s="64"/>
      <c r="B37" s="69"/>
      <c r="C37" s="64"/>
      <c r="D37" s="36">
        <v>363</v>
      </c>
      <c r="E37" s="37"/>
      <c r="F37" s="37" t="s">
        <v>31</v>
      </c>
      <c r="G37" s="38">
        <v>750000</v>
      </c>
      <c r="H37" s="38"/>
      <c r="I37" s="38">
        <f t="shared" si="1"/>
        <v>750000</v>
      </c>
      <c r="J37" s="38"/>
      <c r="K37" s="38">
        <f t="shared" si="2"/>
        <v>750000</v>
      </c>
      <c r="L37" s="38">
        <v>-150000</v>
      </c>
      <c r="M37" s="38">
        <f t="shared" si="0"/>
        <v>600000</v>
      </c>
      <c r="N37" s="38">
        <v>600000</v>
      </c>
      <c r="O37" s="38">
        <v>0</v>
      </c>
      <c r="P37" s="38">
        <f t="shared" si="5"/>
        <v>0</v>
      </c>
      <c r="Q37" s="38">
        <v>0</v>
      </c>
      <c r="R37" s="38">
        <v>0</v>
      </c>
      <c r="S37" s="37"/>
      <c r="T37" s="38"/>
    </row>
    <row r="38" spans="1:20" s="5" customFormat="1" ht="12.75" x14ac:dyDescent="0.2">
      <c r="A38" s="64"/>
      <c r="B38" s="69"/>
      <c r="C38" s="64" t="s">
        <v>69</v>
      </c>
      <c r="D38" s="15"/>
      <c r="E38" s="10" t="s">
        <v>9</v>
      </c>
      <c r="F38" s="10" t="s">
        <v>29</v>
      </c>
      <c r="G38" s="16">
        <v>620000</v>
      </c>
      <c r="H38" s="16"/>
      <c r="I38" s="16">
        <f t="shared" si="1"/>
        <v>620000</v>
      </c>
      <c r="J38" s="16"/>
      <c r="K38" s="16">
        <f t="shared" si="2"/>
        <v>620000</v>
      </c>
      <c r="L38" s="16">
        <f>L39+L40</f>
        <v>-300000</v>
      </c>
      <c r="M38" s="16">
        <f t="shared" si="0"/>
        <v>320000</v>
      </c>
      <c r="N38" s="16">
        <v>320000</v>
      </c>
      <c r="O38" s="16">
        <v>0</v>
      </c>
      <c r="P38" s="16">
        <f t="shared" si="5"/>
        <v>0</v>
      </c>
      <c r="Q38" s="16">
        <f>SUM(Q39:Q40)</f>
        <v>520000</v>
      </c>
      <c r="R38" s="16">
        <v>0</v>
      </c>
      <c r="S38" s="10" t="s">
        <v>52</v>
      </c>
      <c r="T38" s="16"/>
    </row>
    <row r="39" spans="1:20" s="39" customFormat="1" ht="11.25" x14ac:dyDescent="0.2">
      <c r="A39" s="64"/>
      <c r="B39" s="69"/>
      <c r="C39" s="64"/>
      <c r="D39" s="36">
        <v>421</v>
      </c>
      <c r="E39" s="37"/>
      <c r="F39" s="37" t="s">
        <v>26</v>
      </c>
      <c r="G39" s="38">
        <v>600000</v>
      </c>
      <c r="H39" s="38"/>
      <c r="I39" s="38">
        <f t="shared" si="1"/>
        <v>600000</v>
      </c>
      <c r="J39" s="38"/>
      <c r="K39" s="38">
        <f t="shared" si="2"/>
        <v>600000</v>
      </c>
      <c r="L39" s="38">
        <v>-300000</v>
      </c>
      <c r="M39" s="38">
        <f t="shared" si="0"/>
        <v>300000</v>
      </c>
      <c r="N39" s="38">
        <v>300000</v>
      </c>
      <c r="O39" s="38">
        <v>0</v>
      </c>
      <c r="P39" s="38">
        <f t="shared" si="5"/>
        <v>0</v>
      </c>
      <c r="Q39" s="38">
        <v>500000</v>
      </c>
      <c r="R39" s="38">
        <v>0</v>
      </c>
      <c r="S39" s="37"/>
      <c r="T39" s="38"/>
    </row>
    <row r="40" spans="1:20" s="39" customFormat="1" ht="11.25" x14ac:dyDescent="0.2">
      <c r="A40" s="64"/>
      <c r="B40" s="69"/>
      <c r="C40" s="64"/>
      <c r="D40" s="36">
        <v>323</v>
      </c>
      <c r="E40" s="37"/>
      <c r="F40" s="37" t="s">
        <v>21</v>
      </c>
      <c r="G40" s="38">
        <v>20000</v>
      </c>
      <c r="H40" s="38"/>
      <c r="I40" s="38">
        <f t="shared" si="1"/>
        <v>20000</v>
      </c>
      <c r="J40" s="38"/>
      <c r="K40" s="38">
        <f t="shared" si="2"/>
        <v>20000</v>
      </c>
      <c r="L40" s="38"/>
      <c r="M40" s="38">
        <f t="shared" si="0"/>
        <v>20000</v>
      </c>
      <c r="N40" s="38">
        <v>20000</v>
      </c>
      <c r="O40" s="38">
        <v>0</v>
      </c>
      <c r="P40" s="38">
        <f t="shared" si="5"/>
        <v>0</v>
      </c>
      <c r="Q40" s="38">
        <v>20000</v>
      </c>
      <c r="R40" s="38">
        <v>0</v>
      </c>
      <c r="S40" s="37"/>
      <c r="T40" s="38"/>
    </row>
    <row r="41" spans="1:20" s="7" customFormat="1" ht="25.5" x14ac:dyDescent="0.2">
      <c r="A41" s="64"/>
      <c r="B41" s="69"/>
      <c r="C41" s="64"/>
      <c r="D41" s="15"/>
      <c r="E41" s="10" t="s">
        <v>9</v>
      </c>
      <c r="F41" s="10" t="s">
        <v>25</v>
      </c>
      <c r="G41" s="16">
        <v>600000</v>
      </c>
      <c r="H41" s="16"/>
      <c r="I41" s="16">
        <f t="shared" si="1"/>
        <v>600000</v>
      </c>
      <c r="J41" s="16"/>
      <c r="K41" s="16">
        <f t="shared" si="2"/>
        <v>600000</v>
      </c>
      <c r="L41" s="16">
        <f>L42</f>
        <v>-600000</v>
      </c>
      <c r="M41" s="16">
        <f t="shared" si="0"/>
        <v>0</v>
      </c>
      <c r="N41" s="16">
        <v>0</v>
      </c>
      <c r="O41" s="16">
        <v>0</v>
      </c>
      <c r="P41" s="16"/>
      <c r="Q41" s="16">
        <f>Q42</f>
        <v>600000</v>
      </c>
      <c r="R41" s="16">
        <v>0</v>
      </c>
      <c r="S41" s="10" t="s">
        <v>50</v>
      </c>
      <c r="T41" s="16"/>
    </row>
    <row r="42" spans="1:20" s="35" customFormat="1" ht="11.25" x14ac:dyDescent="0.2">
      <c r="A42" s="64"/>
      <c r="B42" s="69"/>
      <c r="C42" s="64"/>
      <c r="D42" s="36">
        <v>421</v>
      </c>
      <c r="E42" s="37"/>
      <c r="F42" s="37" t="s">
        <v>26</v>
      </c>
      <c r="G42" s="38">
        <v>600000</v>
      </c>
      <c r="H42" s="38"/>
      <c r="I42" s="38">
        <f t="shared" si="1"/>
        <v>600000</v>
      </c>
      <c r="J42" s="38"/>
      <c r="K42" s="38">
        <f t="shared" si="2"/>
        <v>600000</v>
      </c>
      <c r="L42" s="38">
        <v>-600000</v>
      </c>
      <c r="M42" s="38">
        <f t="shared" si="0"/>
        <v>0</v>
      </c>
      <c r="N42" s="38">
        <v>0</v>
      </c>
      <c r="O42" s="38">
        <v>0</v>
      </c>
      <c r="P42" s="38"/>
      <c r="Q42" s="38">
        <v>600000</v>
      </c>
      <c r="R42" s="38">
        <v>0</v>
      </c>
      <c r="S42" s="37"/>
      <c r="T42" s="38"/>
    </row>
    <row r="43" spans="1:20" s="7" customFormat="1" ht="25.5" x14ac:dyDescent="0.2">
      <c r="A43" s="64"/>
      <c r="B43" s="69"/>
      <c r="C43" s="64"/>
      <c r="D43" s="15"/>
      <c r="E43" s="10" t="s">
        <v>32</v>
      </c>
      <c r="F43" s="10" t="s">
        <v>33</v>
      </c>
      <c r="G43" s="16">
        <v>100000</v>
      </c>
      <c r="H43" s="16"/>
      <c r="I43" s="16">
        <f t="shared" si="1"/>
        <v>100000</v>
      </c>
      <c r="J43" s="16"/>
      <c r="K43" s="16">
        <f t="shared" si="2"/>
        <v>100000</v>
      </c>
      <c r="L43" s="16">
        <f>L44</f>
        <v>-50000</v>
      </c>
      <c r="M43" s="16">
        <f t="shared" si="0"/>
        <v>50000</v>
      </c>
      <c r="N43" s="16">
        <v>50000</v>
      </c>
      <c r="O43" s="16">
        <v>0</v>
      </c>
      <c r="P43" s="16">
        <f t="shared" si="5"/>
        <v>0</v>
      </c>
      <c r="Q43" s="16">
        <f>SUM(Q44)</f>
        <v>200000</v>
      </c>
      <c r="R43" s="16">
        <f>SUM(R44)</f>
        <v>250000</v>
      </c>
      <c r="S43" s="10" t="s">
        <v>55</v>
      </c>
      <c r="T43" s="16"/>
    </row>
    <row r="44" spans="1:20" s="39" customFormat="1" ht="11.25" x14ac:dyDescent="0.2">
      <c r="A44" s="64"/>
      <c r="B44" s="69"/>
      <c r="C44" s="64"/>
      <c r="D44" s="36">
        <v>411</v>
      </c>
      <c r="E44" s="37"/>
      <c r="F44" s="37" t="s">
        <v>54</v>
      </c>
      <c r="G44" s="38">
        <v>100000</v>
      </c>
      <c r="H44" s="38"/>
      <c r="I44" s="38">
        <f t="shared" si="1"/>
        <v>100000</v>
      </c>
      <c r="J44" s="38"/>
      <c r="K44" s="38">
        <f t="shared" si="2"/>
        <v>100000</v>
      </c>
      <c r="L44" s="38">
        <v>-50000</v>
      </c>
      <c r="M44" s="38">
        <f t="shared" si="0"/>
        <v>50000</v>
      </c>
      <c r="N44" s="38">
        <v>50000</v>
      </c>
      <c r="O44" s="38">
        <v>0</v>
      </c>
      <c r="P44" s="38">
        <f t="shared" si="5"/>
        <v>0</v>
      </c>
      <c r="Q44" s="38">
        <v>200000</v>
      </c>
      <c r="R44" s="38">
        <v>250000</v>
      </c>
      <c r="S44" s="37"/>
      <c r="T44" s="38"/>
    </row>
    <row r="45" spans="1:20" s="7" customFormat="1" ht="25.5" x14ac:dyDescent="0.2">
      <c r="A45" s="64"/>
      <c r="B45" s="69"/>
      <c r="C45" s="64" t="s">
        <v>68</v>
      </c>
      <c r="D45" s="15"/>
      <c r="E45" s="10" t="s">
        <v>32</v>
      </c>
      <c r="F45" s="10" t="s">
        <v>34</v>
      </c>
      <c r="G45" s="16">
        <v>1700000</v>
      </c>
      <c r="H45" s="16"/>
      <c r="I45" s="16">
        <f t="shared" si="1"/>
        <v>1700000</v>
      </c>
      <c r="J45" s="16"/>
      <c r="K45" s="16">
        <f t="shared" si="2"/>
        <v>1700000</v>
      </c>
      <c r="L45" s="16">
        <f>SUM(L46:L47)</f>
        <v>-1700000</v>
      </c>
      <c r="M45" s="16">
        <f t="shared" si="0"/>
        <v>0</v>
      </c>
      <c r="N45" s="16">
        <v>0</v>
      </c>
      <c r="O45" s="16">
        <v>0</v>
      </c>
      <c r="P45" s="16">
        <v>0</v>
      </c>
      <c r="Q45" s="16">
        <f>SUM(Q46:Q47)</f>
        <v>0</v>
      </c>
      <c r="R45" s="16">
        <f>SUM(R46:R47)</f>
        <v>0</v>
      </c>
      <c r="S45" s="10" t="s">
        <v>56</v>
      </c>
      <c r="T45" s="16"/>
    </row>
    <row r="46" spans="1:20" s="39" customFormat="1" ht="11.25" x14ac:dyDescent="0.2">
      <c r="A46" s="64"/>
      <c r="B46" s="69"/>
      <c r="C46" s="64"/>
      <c r="D46" s="36">
        <v>421</v>
      </c>
      <c r="E46" s="37"/>
      <c r="F46" s="37" t="s">
        <v>35</v>
      </c>
      <c r="G46" s="38">
        <v>1500000</v>
      </c>
      <c r="H46" s="38"/>
      <c r="I46" s="38">
        <f t="shared" si="1"/>
        <v>1500000</v>
      </c>
      <c r="J46" s="38"/>
      <c r="K46" s="38">
        <f t="shared" si="2"/>
        <v>1500000</v>
      </c>
      <c r="L46" s="38">
        <v>-1500000</v>
      </c>
      <c r="M46" s="38">
        <f t="shared" si="0"/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7"/>
      <c r="T46" s="38"/>
    </row>
    <row r="47" spans="1:20" s="39" customFormat="1" ht="33.75" customHeight="1" x14ac:dyDescent="0.2">
      <c r="A47" s="64"/>
      <c r="B47" s="69"/>
      <c r="C47" s="64"/>
      <c r="D47" s="36">
        <v>323</v>
      </c>
      <c r="E47" s="37"/>
      <c r="F47" s="37" t="s">
        <v>36</v>
      </c>
      <c r="G47" s="38">
        <v>200000</v>
      </c>
      <c r="H47" s="38"/>
      <c r="I47" s="38">
        <f t="shared" si="1"/>
        <v>200000</v>
      </c>
      <c r="J47" s="38"/>
      <c r="K47" s="38">
        <f t="shared" si="2"/>
        <v>200000</v>
      </c>
      <c r="L47" s="38">
        <v>-200000</v>
      </c>
      <c r="M47" s="38">
        <f t="shared" si="0"/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7"/>
      <c r="T47" s="38"/>
    </row>
    <row r="48" spans="1:20" ht="26.25" x14ac:dyDescent="0.25">
      <c r="A48" s="55"/>
      <c r="B48" s="56"/>
      <c r="C48" s="23"/>
      <c r="D48" s="24"/>
      <c r="E48" s="17" t="s">
        <v>5</v>
      </c>
      <c r="F48" s="17" t="s">
        <v>37</v>
      </c>
      <c r="G48" s="18">
        <v>2050000</v>
      </c>
      <c r="H48" s="18">
        <f>H49</f>
        <v>125000</v>
      </c>
      <c r="I48" s="18">
        <f t="shared" ref="I48:I52" si="6">G48+H48</f>
        <v>2175000</v>
      </c>
      <c r="J48" s="18">
        <f t="shared" ref="J48:R48" si="7">J49</f>
        <v>151800</v>
      </c>
      <c r="K48" s="18">
        <f t="shared" si="7"/>
        <v>2346800</v>
      </c>
      <c r="L48" s="18">
        <f t="shared" si="7"/>
        <v>2450000</v>
      </c>
      <c r="M48" s="18">
        <f t="shared" si="7"/>
        <v>4796800</v>
      </c>
      <c r="N48" s="18">
        <v>4796800</v>
      </c>
      <c r="O48" s="18">
        <f>O49</f>
        <v>693763.14</v>
      </c>
      <c r="P48" s="18">
        <f>O48/N48*100</f>
        <v>14.463040777184791</v>
      </c>
      <c r="Q48" s="18">
        <f t="shared" si="7"/>
        <v>1750000</v>
      </c>
      <c r="R48" s="18">
        <f t="shared" si="7"/>
        <v>0</v>
      </c>
      <c r="S48" s="17"/>
      <c r="T48" s="18"/>
    </row>
    <row r="49" spans="1:20" ht="26.25" x14ac:dyDescent="0.25">
      <c r="A49" s="57"/>
      <c r="B49" s="57"/>
      <c r="C49" s="8"/>
      <c r="D49" s="25"/>
      <c r="E49" s="19" t="s">
        <v>7</v>
      </c>
      <c r="F49" s="19" t="s">
        <v>38</v>
      </c>
      <c r="G49" s="20">
        <v>2050000</v>
      </c>
      <c r="H49" s="20">
        <f>H50</f>
        <v>125000</v>
      </c>
      <c r="I49" s="20">
        <f t="shared" si="6"/>
        <v>2175000</v>
      </c>
      <c r="J49" s="20">
        <f>SUM(J50:J53)</f>
        <v>151800</v>
      </c>
      <c r="K49" s="20">
        <f>K50+K54</f>
        <v>2346800</v>
      </c>
      <c r="L49" s="20">
        <f>L50</f>
        <v>2450000</v>
      </c>
      <c r="M49" s="20">
        <f>M50+M54</f>
        <v>4796800</v>
      </c>
      <c r="N49" s="20">
        <v>4796800</v>
      </c>
      <c r="O49" s="20">
        <f>O50+O54</f>
        <v>693763.14</v>
      </c>
      <c r="P49" s="20">
        <f>O49/N49*100</f>
        <v>14.463040777184791</v>
      </c>
      <c r="Q49" s="20">
        <f>Q50</f>
        <v>1750000</v>
      </c>
      <c r="R49" s="20">
        <f>R50</f>
        <v>0</v>
      </c>
      <c r="S49" s="19"/>
      <c r="T49" s="20"/>
    </row>
    <row r="50" spans="1:20" ht="51.75" x14ac:dyDescent="0.25">
      <c r="A50" s="64" t="s">
        <v>67</v>
      </c>
      <c r="B50" s="65" t="s">
        <v>73</v>
      </c>
      <c r="C50" s="65" t="s">
        <v>74</v>
      </c>
      <c r="D50" s="15"/>
      <c r="E50" s="63" t="s">
        <v>9</v>
      </c>
      <c r="F50" s="63" t="s">
        <v>84</v>
      </c>
      <c r="G50" s="16">
        <v>2050000</v>
      </c>
      <c r="H50" s="16">
        <f>SUM(H51:H53)</f>
        <v>125000</v>
      </c>
      <c r="I50" s="16">
        <f t="shared" si="6"/>
        <v>2175000</v>
      </c>
      <c r="J50" s="16"/>
      <c r="K50" s="16">
        <f>SUM(K51:K53)</f>
        <v>2326800</v>
      </c>
      <c r="L50" s="16">
        <f>SUM(L51:L53)</f>
        <v>2450000</v>
      </c>
      <c r="M50" s="16">
        <f>SUM(M51:M53)</f>
        <v>4776800</v>
      </c>
      <c r="N50" s="16">
        <v>4776800</v>
      </c>
      <c r="O50" s="16">
        <f>O51+O52+O53</f>
        <v>693763.14</v>
      </c>
      <c r="P50" s="16">
        <f>O50/N50*100</f>
        <v>14.523596131301289</v>
      </c>
      <c r="Q50" s="16">
        <f>SUM(Q51:Q53)</f>
        <v>1750000</v>
      </c>
      <c r="R50" s="16">
        <f>SUM(R51:R53)</f>
        <v>0</v>
      </c>
      <c r="S50" s="63" t="s">
        <v>85</v>
      </c>
      <c r="T50" s="16"/>
    </row>
    <row r="51" spans="1:20" x14ac:dyDescent="0.25">
      <c r="A51" s="64"/>
      <c r="B51" s="66"/>
      <c r="C51" s="66"/>
      <c r="D51" s="36">
        <v>421</v>
      </c>
      <c r="E51" s="37"/>
      <c r="F51" s="37" t="s">
        <v>39</v>
      </c>
      <c r="G51" s="38">
        <v>1700000</v>
      </c>
      <c r="H51" s="38"/>
      <c r="I51" s="38">
        <f t="shared" si="6"/>
        <v>1700000</v>
      </c>
      <c r="J51" s="38"/>
      <c r="K51" s="38">
        <f t="shared" ref="K51:K60" si="8">I51+J51</f>
        <v>1700000</v>
      </c>
      <c r="L51" s="38">
        <v>1500000</v>
      </c>
      <c r="M51" s="38">
        <f t="shared" ref="M51:M57" si="9">K51+L51</f>
        <v>3200000</v>
      </c>
      <c r="N51" s="38">
        <v>3200000</v>
      </c>
      <c r="O51" s="38">
        <v>0</v>
      </c>
      <c r="P51" s="38"/>
      <c r="Q51" s="38">
        <v>0</v>
      </c>
      <c r="R51" s="38">
        <v>0</v>
      </c>
      <c r="S51" s="37"/>
      <c r="T51" s="38"/>
    </row>
    <row r="52" spans="1:20" ht="68.25" x14ac:dyDescent="0.25">
      <c r="A52" s="64"/>
      <c r="B52" s="66"/>
      <c r="C52" s="66"/>
      <c r="D52" s="36">
        <v>323</v>
      </c>
      <c r="E52" s="37"/>
      <c r="F52" s="37" t="s">
        <v>21</v>
      </c>
      <c r="G52" s="38">
        <v>50000</v>
      </c>
      <c r="H52" s="38">
        <v>125000</v>
      </c>
      <c r="I52" s="38">
        <f t="shared" si="6"/>
        <v>175000</v>
      </c>
      <c r="J52" s="38">
        <v>151800</v>
      </c>
      <c r="K52" s="38">
        <f t="shared" si="8"/>
        <v>326800</v>
      </c>
      <c r="L52" s="38">
        <v>50000</v>
      </c>
      <c r="M52" s="38">
        <f t="shared" si="9"/>
        <v>376800</v>
      </c>
      <c r="N52" s="38">
        <v>376800</v>
      </c>
      <c r="O52" s="38">
        <v>393763.14</v>
      </c>
      <c r="P52" s="38">
        <f>O52/N52*100</f>
        <v>104.50189490445861</v>
      </c>
      <c r="Q52" s="38">
        <v>250000</v>
      </c>
      <c r="R52" s="38">
        <v>0</v>
      </c>
      <c r="T52" s="37" t="s">
        <v>106</v>
      </c>
    </row>
    <row r="53" spans="1:20" ht="23.25" x14ac:dyDescent="0.25">
      <c r="A53" s="64"/>
      <c r="B53" s="67"/>
      <c r="C53" s="67"/>
      <c r="D53" s="36">
        <v>421</v>
      </c>
      <c r="E53" s="37"/>
      <c r="F53" s="37" t="s">
        <v>40</v>
      </c>
      <c r="G53" s="38">
        <v>300000</v>
      </c>
      <c r="H53" s="38"/>
      <c r="I53" s="38">
        <f>G53+H53</f>
        <v>300000</v>
      </c>
      <c r="J53" s="38"/>
      <c r="K53" s="38">
        <f>I53+J53</f>
        <v>300000</v>
      </c>
      <c r="L53" s="38">
        <v>900000</v>
      </c>
      <c r="M53" s="38">
        <f>K53+L53</f>
        <v>1200000</v>
      </c>
      <c r="N53" s="38">
        <v>1200000</v>
      </c>
      <c r="O53" s="38">
        <v>300000</v>
      </c>
      <c r="P53" s="38">
        <f>O53/N53*100</f>
        <v>25</v>
      </c>
      <c r="Q53" s="38">
        <v>1500000</v>
      </c>
      <c r="R53" s="38">
        <v>0</v>
      </c>
      <c r="S53" s="37"/>
      <c r="T53" s="38" t="s">
        <v>107</v>
      </c>
    </row>
    <row r="54" spans="1:20" ht="26.25" x14ac:dyDescent="0.25">
      <c r="A54" s="64"/>
      <c r="B54" s="65" t="s">
        <v>89</v>
      </c>
      <c r="C54" s="65" t="s">
        <v>90</v>
      </c>
      <c r="D54" s="15"/>
      <c r="E54" s="63" t="s">
        <v>9</v>
      </c>
      <c r="F54" s="63" t="s">
        <v>86</v>
      </c>
      <c r="G54" s="16">
        <f>G55</f>
        <v>0</v>
      </c>
      <c r="H54" s="16"/>
      <c r="I54" s="16">
        <f>SUM(I55)</f>
        <v>20000</v>
      </c>
      <c r="J54" s="16"/>
      <c r="K54" s="16">
        <f t="shared" ref="K54" si="10">I54+J54</f>
        <v>20000</v>
      </c>
      <c r="L54" s="16">
        <f>SUM(L55:L56)</f>
        <v>0</v>
      </c>
      <c r="M54" s="16">
        <f t="shared" ref="M54" si="11">K54+L54</f>
        <v>20000</v>
      </c>
      <c r="N54" s="16">
        <v>20000</v>
      </c>
      <c r="O54" s="16">
        <v>0</v>
      </c>
      <c r="P54" s="16">
        <v>0</v>
      </c>
      <c r="Q54" s="16">
        <f>SUM(Q55:Q56)</f>
        <v>0</v>
      </c>
      <c r="R54" s="16">
        <f>SUM(R55:R56)</f>
        <v>0</v>
      </c>
      <c r="S54" s="63" t="s">
        <v>88</v>
      </c>
      <c r="T54" s="16"/>
    </row>
    <row r="55" spans="1:20" ht="49.5" customHeight="1" x14ac:dyDescent="0.25">
      <c r="A55" s="64"/>
      <c r="B55" s="67"/>
      <c r="C55" s="67"/>
      <c r="D55" s="36">
        <v>37212</v>
      </c>
      <c r="E55" s="37"/>
      <c r="F55" s="37" t="s">
        <v>87</v>
      </c>
      <c r="G55" s="38">
        <v>0</v>
      </c>
      <c r="H55" s="38"/>
      <c r="I55" s="38">
        <v>20000</v>
      </c>
      <c r="J55" s="38"/>
      <c r="K55" s="38">
        <v>0</v>
      </c>
      <c r="L55" s="38">
        <v>0</v>
      </c>
      <c r="M55" s="38">
        <f>I55+L55</f>
        <v>20000</v>
      </c>
      <c r="N55" s="38">
        <v>20000</v>
      </c>
      <c r="O55" s="38">
        <v>0</v>
      </c>
      <c r="P55" s="38">
        <v>0</v>
      </c>
      <c r="Q55" s="38">
        <v>0</v>
      </c>
      <c r="R55" s="38">
        <v>0</v>
      </c>
      <c r="S55" s="37"/>
      <c r="T55" s="38"/>
    </row>
    <row r="56" spans="1:20" x14ac:dyDescent="0.25">
      <c r="A56" s="64"/>
      <c r="B56" s="62"/>
      <c r="C56" s="62"/>
      <c r="S56" s="37"/>
    </row>
    <row r="57" spans="1:20" x14ac:dyDescent="0.25">
      <c r="A57" s="55"/>
      <c r="B57" s="56"/>
      <c r="C57" s="23"/>
      <c r="D57" s="24"/>
      <c r="E57" s="17" t="s">
        <v>5</v>
      </c>
      <c r="F57" s="17" t="s">
        <v>93</v>
      </c>
      <c r="G57" s="18">
        <f>G59</f>
        <v>10000</v>
      </c>
      <c r="H57" s="18">
        <f>H58</f>
        <v>0</v>
      </c>
      <c r="I57" s="18">
        <f>I58</f>
        <v>10000</v>
      </c>
      <c r="J57" s="18">
        <f>J58</f>
        <v>0</v>
      </c>
      <c r="K57" s="18">
        <f t="shared" si="8"/>
        <v>10000</v>
      </c>
      <c r="L57" s="18">
        <f>L58</f>
        <v>0</v>
      </c>
      <c r="M57" s="18">
        <f t="shared" si="9"/>
        <v>10000</v>
      </c>
      <c r="N57" s="18">
        <v>10000</v>
      </c>
      <c r="O57" s="18">
        <f>O58</f>
        <v>8500</v>
      </c>
      <c r="P57" s="18">
        <f>O57/N57*100</f>
        <v>85</v>
      </c>
      <c r="Q57" s="18">
        <f>Q58</f>
        <v>0</v>
      </c>
      <c r="R57" s="18">
        <f>R58</f>
        <v>0</v>
      </c>
      <c r="S57" s="17"/>
      <c r="T57" s="18"/>
    </row>
    <row r="58" spans="1:20" x14ac:dyDescent="0.25">
      <c r="A58" s="57"/>
      <c r="B58" s="57"/>
      <c r="C58" s="8"/>
      <c r="D58" s="25"/>
      <c r="E58" s="19" t="s">
        <v>7</v>
      </c>
      <c r="F58" s="19" t="s">
        <v>92</v>
      </c>
      <c r="G58" s="20">
        <f>G59</f>
        <v>10000</v>
      </c>
      <c r="H58" s="20">
        <f>H59</f>
        <v>0</v>
      </c>
      <c r="I58" s="20">
        <f>I59</f>
        <v>10000</v>
      </c>
      <c r="J58" s="20">
        <f>SUM(J59:J62)</f>
        <v>0</v>
      </c>
      <c r="K58" s="20">
        <f>K59</f>
        <v>10000</v>
      </c>
      <c r="L58" s="20">
        <f>L59</f>
        <v>0</v>
      </c>
      <c r="M58" s="20">
        <f>K58+L58</f>
        <v>10000</v>
      </c>
      <c r="N58" s="20">
        <v>10000</v>
      </c>
      <c r="O58" s="20">
        <f>O59</f>
        <v>8500</v>
      </c>
      <c r="P58" s="20">
        <f t="shared" ref="P58:P61" si="12">O58/N58*100</f>
        <v>85</v>
      </c>
      <c r="Q58" s="20">
        <f>Q59</f>
        <v>0</v>
      </c>
      <c r="R58" s="20">
        <f>R59</f>
        <v>0</v>
      </c>
      <c r="S58" s="19"/>
      <c r="T58" s="20"/>
    </row>
    <row r="59" spans="1:20" ht="39" x14ac:dyDescent="0.25">
      <c r="A59" s="64" t="s">
        <v>67</v>
      </c>
      <c r="B59" s="64" t="s">
        <v>73</v>
      </c>
      <c r="C59" s="64" t="s">
        <v>91</v>
      </c>
      <c r="D59" s="15"/>
      <c r="E59" s="63" t="s">
        <v>9</v>
      </c>
      <c r="F59" s="63" t="s">
        <v>94</v>
      </c>
      <c r="G59" s="16">
        <f>G60+G61</f>
        <v>10000</v>
      </c>
      <c r="H59" s="16">
        <f>SUM(H60:H62)</f>
        <v>0</v>
      </c>
      <c r="I59" s="16">
        <f>SUM(I60:I61)</f>
        <v>10000</v>
      </c>
      <c r="J59" s="16"/>
      <c r="K59" s="16">
        <f t="shared" si="8"/>
        <v>10000</v>
      </c>
      <c r="L59" s="16">
        <f>SUM(L60:L62)</f>
        <v>0</v>
      </c>
      <c r="M59" s="16">
        <f t="shared" ref="M59:M61" si="13">K59+L59</f>
        <v>10000</v>
      </c>
      <c r="N59" s="16">
        <v>10000</v>
      </c>
      <c r="O59" s="16">
        <f>O60+O61</f>
        <v>8500</v>
      </c>
      <c r="P59" s="16">
        <f t="shared" si="12"/>
        <v>85</v>
      </c>
      <c r="Q59" s="16">
        <f>SUM(Q60:Q62)</f>
        <v>0</v>
      </c>
      <c r="R59" s="16">
        <f>SUM(R60:R62)</f>
        <v>0</v>
      </c>
      <c r="S59" s="63" t="s">
        <v>96</v>
      </c>
      <c r="T59" s="16" t="s">
        <v>108</v>
      </c>
    </row>
    <row r="60" spans="1:20" x14ac:dyDescent="0.25">
      <c r="A60" s="64"/>
      <c r="B60" s="64"/>
      <c r="C60" s="64"/>
      <c r="D60" s="36">
        <v>422</v>
      </c>
      <c r="E60" s="37"/>
      <c r="F60" s="37" t="s">
        <v>95</v>
      </c>
      <c r="G60" s="38">
        <v>8000</v>
      </c>
      <c r="H60" s="38"/>
      <c r="I60" s="38">
        <v>8000</v>
      </c>
      <c r="J60" s="38"/>
      <c r="K60" s="38">
        <f t="shared" si="8"/>
        <v>8000</v>
      </c>
      <c r="L60" s="38">
        <v>0</v>
      </c>
      <c r="M60" s="38">
        <f t="shared" si="13"/>
        <v>8000</v>
      </c>
      <c r="N60" s="38">
        <v>8000</v>
      </c>
      <c r="O60" s="38">
        <v>7250</v>
      </c>
      <c r="P60" s="38">
        <f t="shared" si="12"/>
        <v>90.625</v>
      </c>
      <c r="Q60" s="38">
        <v>0</v>
      </c>
      <c r="R60" s="38">
        <v>0</v>
      </c>
      <c r="S60" s="37"/>
      <c r="T60" s="38"/>
    </row>
    <row r="61" spans="1:20" x14ac:dyDescent="0.25">
      <c r="A61" s="64"/>
      <c r="B61" s="64"/>
      <c r="C61" s="64"/>
      <c r="D61" s="36">
        <v>323</v>
      </c>
      <c r="E61" s="37"/>
      <c r="F61" s="37" t="s">
        <v>21</v>
      </c>
      <c r="G61" s="38">
        <v>2000</v>
      </c>
      <c r="H61" s="38">
        <v>0</v>
      </c>
      <c r="I61" s="38">
        <v>2000</v>
      </c>
      <c r="J61" s="38"/>
      <c r="K61" s="38">
        <v>2000</v>
      </c>
      <c r="L61" s="38">
        <v>0</v>
      </c>
      <c r="M61" s="38">
        <f t="shared" si="13"/>
        <v>2000</v>
      </c>
      <c r="N61" s="38">
        <v>2000</v>
      </c>
      <c r="O61" s="38">
        <v>1250</v>
      </c>
      <c r="P61" s="38">
        <f t="shared" si="12"/>
        <v>62.5</v>
      </c>
      <c r="Q61" s="38">
        <v>0</v>
      </c>
      <c r="R61" s="38">
        <v>0</v>
      </c>
      <c r="S61" s="37"/>
      <c r="T61" s="38"/>
    </row>
    <row r="62" spans="1:20" x14ac:dyDescent="0.25">
      <c r="A62" s="64"/>
      <c r="B62" s="64"/>
      <c r="C62" s="64"/>
      <c r="D62" s="36"/>
      <c r="E62" s="37"/>
      <c r="F62" s="37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7"/>
      <c r="T62" s="38"/>
    </row>
    <row r="65" spans="1:20" x14ac:dyDescent="0.25">
      <c r="O65" s="22"/>
      <c r="P65" s="22"/>
      <c r="T65" s="22"/>
    </row>
    <row r="66" spans="1:20" x14ac:dyDescent="0.25">
      <c r="O66" s="22"/>
      <c r="P66" s="22"/>
      <c r="T66" s="22"/>
    </row>
    <row r="67" spans="1:20" x14ac:dyDescent="0.25">
      <c r="O67" s="22"/>
      <c r="P67" s="22"/>
      <c r="T67" s="22"/>
    </row>
    <row r="68" spans="1:20" s="22" customFormat="1" x14ac:dyDescent="0.25">
      <c r="A68" s="59" t="s">
        <v>109</v>
      </c>
      <c r="B68" s="59"/>
      <c r="O68"/>
      <c r="P68"/>
      <c r="T68"/>
    </row>
    <row r="69" spans="1:20" s="22" customFormat="1" x14ac:dyDescent="0.25">
      <c r="A69" s="59" t="s">
        <v>110</v>
      </c>
      <c r="B69" s="59"/>
      <c r="O69"/>
      <c r="P69"/>
      <c r="T69"/>
    </row>
    <row r="70" spans="1:20" s="22" customFormat="1" x14ac:dyDescent="0.25">
      <c r="A70" s="59" t="s">
        <v>111</v>
      </c>
      <c r="B70" s="59"/>
      <c r="O70"/>
      <c r="P70"/>
      <c r="T70"/>
    </row>
    <row r="71" spans="1:20" x14ac:dyDescent="0.25">
      <c r="R71" t="s">
        <v>76</v>
      </c>
    </row>
    <row r="72" spans="1:20" x14ac:dyDescent="0.25">
      <c r="R72" t="s">
        <v>77</v>
      </c>
    </row>
    <row r="73" spans="1:20" x14ac:dyDescent="0.25">
      <c r="R73" t="s">
        <v>78</v>
      </c>
    </row>
  </sheetData>
  <mergeCells count="25">
    <mergeCell ref="A13:A15"/>
    <mergeCell ref="B13:B15"/>
    <mergeCell ref="C13:C15"/>
    <mergeCell ref="A18:A20"/>
    <mergeCell ref="A16:A17"/>
    <mergeCell ref="B16:B17"/>
    <mergeCell ref="C16:C17"/>
    <mergeCell ref="B18:B20"/>
    <mergeCell ref="C18:C20"/>
    <mergeCell ref="B23:B24"/>
    <mergeCell ref="A27:A47"/>
    <mergeCell ref="B27:B47"/>
    <mergeCell ref="C27:C37"/>
    <mergeCell ref="C38:C44"/>
    <mergeCell ref="C45:C47"/>
    <mergeCell ref="C23:C24"/>
    <mergeCell ref="A23:A24"/>
    <mergeCell ref="A50:A56"/>
    <mergeCell ref="A59:A62"/>
    <mergeCell ref="B59:B62"/>
    <mergeCell ref="C59:C62"/>
    <mergeCell ref="B50:B53"/>
    <mergeCell ref="C50:C53"/>
    <mergeCell ref="B54:B55"/>
    <mergeCell ref="C54:C55"/>
  </mergeCells>
  <pageMargins left="0.23622047244094491" right="0.23622047244094491" top="0.39370078740157483" bottom="0.35433070866141736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2017-03-20T13:21:04Z</cp:lastPrinted>
  <dcterms:created xsi:type="dcterms:W3CDTF">2015-12-09T10:08:38Z</dcterms:created>
  <dcterms:modified xsi:type="dcterms:W3CDTF">2017-03-20T13:21:07Z</dcterms:modified>
</cp:coreProperties>
</file>